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2" windowWidth="11652" windowHeight="7008" tabRatio="882" activeTab="0"/>
  </bookViews>
  <sheets>
    <sheet name="Info" sheetId="1" r:id="rId1"/>
    <sheet name="STAFF RATES" sheetId="2" r:id="rId2"/>
    <sheet name="Staff Salaries" sheetId="3" r:id="rId3"/>
    <sheet name="CASHFLOW" sheetId="4" r:id="rId4"/>
    <sheet name="Q1" sheetId="5" r:id="rId5"/>
    <sheet name="Q2" sheetId="6" r:id="rId6"/>
    <sheet name="Q3" sheetId="7" r:id="rId7"/>
    <sheet name="Q4" sheetId="8" r:id="rId8"/>
    <sheet name="FINANCIAL YEAR END" sheetId="9" r:id="rId9"/>
  </sheets>
  <definedNames>
    <definedName name="_xlnm.Print_Area" localSheetId="3">'CASHFLOW'!$B$2:$T$100</definedName>
    <definedName name="_xlnm.Print_Area" localSheetId="0">'Info'!$A$1:$A$46</definedName>
  </definedNames>
  <calcPr fullCalcOnLoad="1"/>
</workbook>
</file>

<file path=xl/sharedStrings.xml><?xml version="1.0" encoding="utf-8"?>
<sst xmlns="http://schemas.openxmlformats.org/spreadsheetml/2006/main" count="330" uniqueCount="223">
  <si>
    <t>Other</t>
  </si>
  <si>
    <t>Holiday Cover</t>
  </si>
  <si>
    <t>Other On-costs</t>
  </si>
  <si>
    <t>Rent</t>
  </si>
  <si>
    <t>Building Insurance</t>
  </si>
  <si>
    <t>Contents Insurance</t>
  </si>
  <si>
    <t>Employment Insurance</t>
  </si>
  <si>
    <t>Insurance</t>
  </si>
  <si>
    <t>Bank Charges</t>
  </si>
  <si>
    <t>Professional Fees</t>
  </si>
  <si>
    <t>Catering</t>
  </si>
  <si>
    <t>Repairs &amp; renewals</t>
  </si>
  <si>
    <t>Volunteer Subsistence</t>
  </si>
  <si>
    <t>Volunteer Travel</t>
  </si>
  <si>
    <t>Quality Assurance</t>
  </si>
  <si>
    <t>I</t>
  </si>
  <si>
    <t>ii</t>
  </si>
  <si>
    <t>Water</t>
  </si>
  <si>
    <t>Electricity</t>
  </si>
  <si>
    <t>Gas</t>
  </si>
  <si>
    <t xml:space="preserve">Postage </t>
  </si>
  <si>
    <t>Printing &amp; Stationery</t>
  </si>
  <si>
    <t>Vehicle Tax</t>
  </si>
  <si>
    <t>Day to Day Maintenance</t>
  </si>
  <si>
    <t>Business Rates</t>
  </si>
  <si>
    <t>Total Staff Costs</t>
  </si>
  <si>
    <t>Total Premises</t>
  </si>
  <si>
    <t>Total Insurance</t>
  </si>
  <si>
    <t>Other Administration Costs</t>
  </si>
  <si>
    <t>Total Administration</t>
  </si>
  <si>
    <t>Total Activity &amp; Material Costs</t>
  </si>
  <si>
    <t xml:space="preserve"> Total Volunteer Costs</t>
  </si>
  <si>
    <t>Total Advertising</t>
  </si>
  <si>
    <t>Total Transport</t>
  </si>
  <si>
    <t>Total Quality Assurance</t>
  </si>
  <si>
    <t>Overtime</t>
  </si>
  <si>
    <t>TOTAL REVENUE EXPENDITURE</t>
  </si>
  <si>
    <t>Subscriptions</t>
  </si>
  <si>
    <t>HP Payments</t>
  </si>
  <si>
    <t>Cleaning</t>
  </si>
  <si>
    <t>Membership Fees</t>
  </si>
  <si>
    <t>Consumables</t>
  </si>
  <si>
    <t xml:space="preserve">Visits &amp; Trips out </t>
  </si>
  <si>
    <t>Misc / Sundries</t>
  </si>
  <si>
    <t>Petrol / Oil</t>
  </si>
  <si>
    <t>Vehicle Maintenance / MOT</t>
  </si>
  <si>
    <t>Mileage Costs Paid</t>
  </si>
  <si>
    <t>Other Travel costs</t>
  </si>
  <si>
    <t>Telephone Charges</t>
  </si>
  <si>
    <t>Loan Repayments</t>
  </si>
  <si>
    <t>Office Equipment</t>
  </si>
  <si>
    <t>Wages &amp; Salaries</t>
  </si>
  <si>
    <t>Staff  Training</t>
  </si>
  <si>
    <t xml:space="preserve">Other </t>
  </si>
  <si>
    <t>Year 1</t>
  </si>
  <si>
    <t>Month 1</t>
  </si>
  <si>
    <t>Month 2</t>
  </si>
  <si>
    <t>Month 3</t>
  </si>
  <si>
    <t>Month 4</t>
  </si>
  <si>
    <t>Month 5</t>
  </si>
  <si>
    <t>Month 6</t>
  </si>
  <si>
    <t>Month 7</t>
  </si>
  <si>
    <t>Month 8</t>
  </si>
  <si>
    <t>Month 9</t>
  </si>
  <si>
    <t>Month 10</t>
  </si>
  <si>
    <t>Month 11</t>
  </si>
  <si>
    <t>Month 12</t>
  </si>
  <si>
    <t>Totals</t>
  </si>
  <si>
    <t>April</t>
  </si>
  <si>
    <t>May</t>
  </si>
  <si>
    <t>June</t>
  </si>
  <si>
    <t>July</t>
  </si>
  <si>
    <t>August</t>
  </si>
  <si>
    <t>September</t>
  </si>
  <si>
    <t>October</t>
  </si>
  <si>
    <t>November</t>
  </si>
  <si>
    <t>December</t>
  </si>
  <si>
    <t>January</t>
  </si>
  <si>
    <t>February</t>
  </si>
  <si>
    <t>March</t>
  </si>
  <si>
    <t>Text can be changed</t>
  </si>
  <si>
    <t>Fees From parents</t>
  </si>
  <si>
    <t>Bank Loans</t>
  </si>
  <si>
    <t>Local Authority Grants</t>
  </si>
  <si>
    <t>Early Years Partnership Grants</t>
  </si>
  <si>
    <t>Own funds (Reserves)</t>
  </si>
  <si>
    <t>Asset Disposal</t>
  </si>
  <si>
    <t>Donations</t>
  </si>
  <si>
    <t>Bank interest</t>
  </si>
  <si>
    <t xml:space="preserve">TOTAL INCOME </t>
  </si>
  <si>
    <t>Opening balance</t>
  </si>
  <si>
    <t>Total Income</t>
  </si>
  <si>
    <t>Total Expenditure</t>
  </si>
  <si>
    <t>Closing balance</t>
  </si>
  <si>
    <t>Manager</t>
  </si>
  <si>
    <t>Babies Supervisor</t>
  </si>
  <si>
    <t>Babies Nursery Worker</t>
  </si>
  <si>
    <t>Key worker</t>
  </si>
  <si>
    <t>2s-3s Supervisor</t>
  </si>
  <si>
    <t>2s-3s Deputy</t>
  </si>
  <si>
    <t>2s-3s Nursery Worker</t>
  </si>
  <si>
    <t>3s-4s Supervisor</t>
  </si>
  <si>
    <t>3s-4s Deputy</t>
  </si>
  <si>
    <t>3s-4s Nursery Worker</t>
  </si>
  <si>
    <t>Cook</t>
  </si>
  <si>
    <t>Cleaner</t>
  </si>
  <si>
    <t>Hourly Rate</t>
  </si>
  <si>
    <t>No hours Per Week</t>
  </si>
  <si>
    <t>No weeks Per Year</t>
  </si>
  <si>
    <t>Annual  salary</t>
  </si>
  <si>
    <t>National Insurance</t>
  </si>
  <si>
    <t>Pension YES / NO</t>
  </si>
  <si>
    <t>Pension</t>
  </si>
  <si>
    <t>Plus Annual Increase</t>
  </si>
  <si>
    <t>Driver</t>
  </si>
  <si>
    <t>Room Lettings</t>
  </si>
  <si>
    <t>Fund Raising</t>
  </si>
  <si>
    <t>No of staff</t>
  </si>
  <si>
    <t>ALL OF THESE FIGURES ARE CARRIED IN FROM THE STAFF RATES PAGE</t>
  </si>
  <si>
    <t>Increase rate</t>
  </si>
  <si>
    <t>TOTAL PER MONTH</t>
  </si>
  <si>
    <t>Staff Costs per Person</t>
  </si>
  <si>
    <t>Please type in the rate of pay increase</t>
  </si>
  <si>
    <t>Total staff cost                        (Fully Staffed Year 1)</t>
  </si>
  <si>
    <t>The cashflow forecast is currently indicating that you will make a</t>
  </si>
  <si>
    <t xml:space="preserve"> Figures are inclusive of % increase. If you require figures without increase insert a 0 (zero) in the rate increase box on previous page </t>
  </si>
  <si>
    <t>Standard NI Rate YES /NO</t>
  </si>
  <si>
    <t>NI Rate</t>
  </si>
  <si>
    <t>Pension Rate</t>
  </si>
  <si>
    <t>TOTAL</t>
  </si>
  <si>
    <t xml:space="preserve">Please complete all the white boxes below for each position that you have </t>
  </si>
  <si>
    <t xml:space="preserve">PLEASE ENTER FIGURES IN WHITE BOXES ONLY </t>
  </si>
  <si>
    <t>APRIL</t>
  </si>
  <si>
    <t>MAY</t>
  </si>
  <si>
    <t>JUNE</t>
  </si>
  <si>
    <t>Variance</t>
  </si>
  <si>
    <t>Budget</t>
  </si>
  <si>
    <t>Actual</t>
  </si>
  <si>
    <t>JULY</t>
  </si>
  <si>
    <t>AUGUST</t>
  </si>
  <si>
    <t>SEPTEMBER</t>
  </si>
  <si>
    <t>OCTOBER</t>
  </si>
  <si>
    <t>NOVEMBER</t>
  </si>
  <si>
    <t>DECEMBER</t>
  </si>
  <si>
    <t>JANUARY</t>
  </si>
  <si>
    <t>FEBRUARY</t>
  </si>
  <si>
    <t>MARCH</t>
  </si>
  <si>
    <t>Q1</t>
  </si>
  <si>
    <t>Q2</t>
  </si>
  <si>
    <t>Q3</t>
  </si>
  <si>
    <t>Q4</t>
  </si>
  <si>
    <t>SUMMARY</t>
  </si>
  <si>
    <t>Only complete the white boxes below which apply to your setting.  Whilst this is only a forecast of income and expenditure, When completing the figures, please try to be as accurate as possible about the amount of income you expect to receive and when it is due, and also the amounts of expenditure and when they are due to go out.</t>
  </si>
  <si>
    <t>Date completed</t>
  </si>
  <si>
    <t>The figures in the blue boxes are your budgets which are brought in from the cashflow forecast. Only complete the white boxes below which apply to your setting, these are your actuals for each month. The column at the end will give you an indication of how you are performing against your budget.</t>
  </si>
  <si>
    <t>This spreadsheet is a summary of your 4 quarters.The figures in the blue boxes are your budgets which are brought in from the cashflow forecast. There is nothing to complete on this sheet as the white boxes are brought in from each quarter you have completed. The column at the end will give you an indication of how you are performing against your budget.</t>
  </si>
  <si>
    <t>Market Research</t>
  </si>
  <si>
    <t>Advertising / Promotions</t>
  </si>
  <si>
    <t>Date Form Completed</t>
  </si>
  <si>
    <t>Year 2</t>
  </si>
  <si>
    <t>Year 3</t>
  </si>
  <si>
    <t>Year 4</t>
  </si>
  <si>
    <t>Year 5</t>
  </si>
  <si>
    <t>Year 6</t>
  </si>
  <si>
    <t>Year 7</t>
  </si>
  <si>
    <t>Year 8</t>
  </si>
  <si>
    <t>Year 9</t>
  </si>
  <si>
    <t>Year 10</t>
  </si>
  <si>
    <t>Staff Salary Rates</t>
  </si>
  <si>
    <t>Staff Salaries</t>
  </si>
  <si>
    <t>Income</t>
  </si>
  <si>
    <t>Expenditure</t>
  </si>
  <si>
    <t>Early Education Entitlement</t>
  </si>
  <si>
    <t>Cashflow Forecast</t>
  </si>
  <si>
    <t>Actual Expenditure</t>
  </si>
  <si>
    <t>Quarterly Return Q2</t>
  </si>
  <si>
    <t>Quarterly Return Q3</t>
  </si>
  <si>
    <t>Quarterly Return Q4</t>
  </si>
  <si>
    <t>Quarterly Return Q1</t>
  </si>
  <si>
    <t xml:space="preserve"> </t>
  </si>
  <si>
    <t>Staff Roles                    The headings below can be amended</t>
  </si>
  <si>
    <t xml:space="preserve">Setting Name: </t>
  </si>
  <si>
    <r>
      <t xml:space="preserve">Managing your finances (money) is </t>
    </r>
    <r>
      <rPr>
        <b/>
        <sz val="12"/>
        <rFont val="Arial"/>
        <family val="2"/>
      </rPr>
      <t>crucial</t>
    </r>
    <r>
      <rPr>
        <sz val="12"/>
        <rFont val="Arial"/>
        <family val="2"/>
      </rPr>
      <t xml:space="preserve"> to the success of your childcare business.
It is vital to know your actual financial situation to manage any financial risk so that you protect your business and do not spend money that you don’t have. </t>
    </r>
  </si>
  <si>
    <t>Cash Flow</t>
  </si>
  <si>
    <t>Cash Flow Forecast</t>
  </si>
  <si>
    <t>You need a cash flow/cash flow forecast to help you to:</t>
  </si>
  <si>
    <r>
      <t>1.</t>
    </r>
    <r>
      <rPr>
        <b/>
        <sz val="7"/>
        <rFont val="Times New Roman"/>
        <family val="1"/>
      </rPr>
      <t> </t>
    </r>
    <r>
      <rPr>
        <sz val="7"/>
        <rFont val="Times New Roman"/>
        <family val="1"/>
      </rPr>
      <t xml:space="preserve">     </t>
    </r>
    <r>
      <rPr>
        <sz val="12"/>
        <rFont val="Arial"/>
        <family val="2"/>
      </rPr>
      <t>The production of a cash flow should be carried out monthly, year on year.</t>
    </r>
  </si>
  <si>
    <r>
      <t>4.</t>
    </r>
    <r>
      <rPr>
        <b/>
        <sz val="7"/>
        <rFont val="Times New Roman"/>
        <family val="1"/>
      </rPr>
      <t> </t>
    </r>
    <r>
      <rPr>
        <sz val="7"/>
        <rFont val="Times New Roman"/>
        <family val="1"/>
      </rPr>
      <t xml:space="preserve">     </t>
    </r>
    <r>
      <rPr>
        <sz val="12"/>
        <rFont val="Arial"/>
        <family val="2"/>
      </rPr>
      <t xml:space="preserve">As time goes on, forecasts should be checked against actual performance to make sure no significant underspend and/or overspend has occurred. </t>
    </r>
  </si>
  <si>
    <r>
      <t>5</t>
    </r>
    <r>
      <rPr>
        <sz val="12"/>
        <rFont val="Arial"/>
        <family val="2"/>
      </rPr>
      <t>.</t>
    </r>
    <r>
      <rPr>
        <sz val="7"/>
        <rFont val="Times New Roman"/>
        <family val="1"/>
      </rPr>
      <t xml:space="preserve">      </t>
    </r>
    <r>
      <rPr>
        <sz val="12"/>
        <rFont val="Arial"/>
        <family val="2"/>
      </rPr>
      <t>Do not underestimate your likely costs.</t>
    </r>
  </si>
  <si>
    <r>
      <t>6.</t>
    </r>
    <r>
      <rPr>
        <sz val="7"/>
        <rFont val="Times New Roman"/>
        <family val="1"/>
      </rPr>
      <t xml:space="preserve">      </t>
    </r>
    <r>
      <rPr>
        <sz val="12"/>
        <rFont val="Arial"/>
        <family val="2"/>
      </rPr>
      <t>Remember to add 3% – 5% inflation to your estimated costs if you’re projecting for future years (salaries, rent, food etc).</t>
    </r>
  </si>
  <si>
    <t>Using the cash flow template</t>
  </si>
  <si>
    <t>If you would like advice or need guidance with completing your cash flow forecast or additionally need advice, guidance and support for any other business need, please call the</t>
  </si>
  <si>
    <t>Early Years and Childcare Business Management Consultancy Team:</t>
  </si>
  <si>
    <r>
      <t xml:space="preserve">A cash flow forecast uses exactly the same format but it is used to predict your income and expenditure for a 12 month period (or financial year). For example, for every month in your spreadsheet, you </t>
    </r>
    <r>
      <rPr>
        <b/>
        <i/>
        <sz val="12"/>
        <rFont val="Arial"/>
        <family val="2"/>
      </rPr>
      <t>estimate</t>
    </r>
    <r>
      <rPr>
        <sz val="12"/>
        <rFont val="Arial"/>
        <family val="2"/>
      </rPr>
      <t xml:space="preserve"> how much income you are likely to receive and </t>
    </r>
    <r>
      <rPr>
        <b/>
        <i/>
        <sz val="12"/>
        <rFont val="Arial"/>
        <family val="2"/>
      </rPr>
      <t>estimate</t>
    </r>
    <r>
      <rPr>
        <sz val="12"/>
        <rFont val="Arial"/>
        <family val="2"/>
      </rPr>
      <t xml:space="preserve"> how much money is expected to go out. Your cash flow forecast should represent your setting’s expected finances for the year(s). </t>
    </r>
  </si>
  <si>
    <r>
      <t>2</t>
    </r>
    <r>
      <rPr>
        <sz val="12"/>
        <rFont val="Arial"/>
        <family val="2"/>
      </rPr>
      <t>.</t>
    </r>
    <r>
      <rPr>
        <sz val="7"/>
        <rFont val="Times New Roman"/>
        <family val="1"/>
      </rPr>
      <t xml:space="preserve">      </t>
    </r>
    <r>
      <rPr>
        <sz val="12"/>
        <rFont val="Arial"/>
        <family val="2"/>
      </rPr>
      <t>If you are applying for funding from Essex County Council, then we advise that you complete a cashflow forecast and start it at the month before you anticipate your funding/business to start. For example, if funding is likely to start in April 2012. Your cashflow forecast should represent the months March 2012 - February 2013.</t>
    </r>
  </si>
  <si>
    <r>
      <t>3.</t>
    </r>
    <r>
      <rPr>
        <sz val="7"/>
        <color indexed="8"/>
        <rFont val="Times New Roman"/>
        <family val="1"/>
      </rPr>
      <t xml:space="preserve">      </t>
    </r>
    <r>
      <rPr>
        <sz val="12"/>
        <color indexed="8"/>
        <rFont val="Arial"/>
        <family val="2"/>
      </rPr>
      <t>Complete the cash flow to the best of your knowledge. Make sure that you input your figures to show where you estimate money coming in (income) and going out (expenditure) against the months that they are expected - whilst this not 100% accurate, it should provide an insight into your overall financial position.</t>
    </r>
  </si>
  <si>
    <r>
      <t>7.</t>
    </r>
    <r>
      <rPr>
        <sz val="7"/>
        <rFont val="Times New Roman"/>
        <family val="1"/>
      </rPr>
      <t xml:space="preserve">      </t>
    </r>
    <r>
      <rPr>
        <sz val="12"/>
        <rFont val="Arial"/>
        <family val="2"/>
      </rPr>
      <t>For Early Years and Childcare Start up and Sustainability Grants, you need to produce a forecast to the end of the year in which you breakeven (year 1, 2 or 3). As a rule of thumb, if you are not breaking even at the end of three years, you need to reconsider your business model, and whether you have a viable business.</t>
    </r>
  </si>
  <si>
    <t xml:space="preserve"> Guidance on Cash Flow for Pre-schools; Full daycare; Out of school Provision</t>
  </si>
  <si>
    <r>
      <t>A cash flow spreadsheet allows you to enter all your income (</t>
    </r>
    <r>
      <rPr>
        <i/>
        <sz val="12"/>
        <rFont val="Arial"/>
        <family val="2"/>
      </rPr>
      <t>money that you receive</t>
    </r>
    <r>
      <rPr>
        <sz val="12"/>
        <rFont val="Arial"/>
        <family val="2"/>
      </rPr>
      <t>) and expenditure (</t>
    </r>
    <r>
      <rPr>
        <i/>
        <sz val="12"/>
        <rFont val="Arial"/>
        <family val="2"/>
      </rPr>
      <t>money that you pay out</t>
    </r>
    <r>
      <rPr>
        <sz val="12"/>
        <rFont val="Arial"/>
        <family val="2"/>
      </rPr>
      <t>) for a 12 month period (</t>
    </r>
    <r>
      <rPr>
        <i/>
        <sz val="12"/>
        <rFont val="Arial"/>
        <family val="2"/>
      </rPr>
      <t>or financial year</t>
    </r>
    <r>
      <rPr>
        <sz val="12"/>
        <rFont val="Arial"/>
        <family val="2"/>
      </rPr>
      <t>). The result of this (</t>
    </r>
    <r>
      <rPr>
        <i/>
        <sz val="12"/>
        <rFont val="Arial"/>
        <family val="2"/>
      </rPr>
      <t>income minus expenditure</t>
    </r>
    <r>
      <rPr>
        <sz val="12"/>
        <rFont val="Arial"/>
        <family val="2"/>
      </rPr>
      <t xml:space="preserve">) will indicate whether your business will either </t>
    </r>
    <r>
      <rPr>
        <b/>
        <sz val="12"/>
        <rFont val="Arial"/>
        <family val="2"/>
      </rPr>
      <t>break even</t>
    </r>
    <r>
      <rPr>
        <sz val="12"/>
        <rFont val="Arial"/>
        <family val="2"/>
      </rPr>
      <t xml:space="preserve"> </t>
    </r>
    <r>
      <rPr>
        <i/>
        <sz val="12"/>
        <rFont val="Arial"/>
        <family val="2"/>
      </rPr>
      <t xml:space="preserve">(you made enough just to cover your expenditure), </t>
    </r>
    <r>
      <rPr>
        <sz val="12"/>
        <rFont val="Arial"/>
        <family val="2"/>
      </rPr>
      <t xml:space="preserve">make a </t>
    </r>
    <r>
      <rPr>
        <b/>
        <sz val="12"/>
        <rFont val="Arial"/>
        <family val="2"/>
      </rPr>
      <t>profit/surplus</t>
    </r>
    <r>
      <rPr>
        <sz val="12"/>
        <rFont val="Arial"/>
        <family val="2"/>
      </rPr>
      <t xml:space="preserve"> </t>
    </r>
    <r>
      <rPr>
        <i/>
        <sz val="12"/>
        <rFont val="Arial"/>
        <family val="2"/>
      </rPr>
      <t>(your income is more than your expenditure</t>
    </r>
    <r>
      <rPr>
        <sz val="12"/>
        <rFont val="Arial"/>
        <family val="2"/>
      </rPr>
      <t xml:space="preserve">) or a </t>
    </r>
    <r>
      <rPr>
        <b/>
        <sz val="12"/>
        <rFont val="Arial"/>
        <family val="2"/>
      </rPr>
      <t>loss/deficit</t>
    </r>
    <r>
      <rPr>
        <sz val="12"/>
        <rFont val="Arial"/>
        <family val="2"/>
      </rPr>
      <t xml:space="preserve"> </t>
    </r>
    <r>
      <rPr>
        <i/>
        <sz val="12"/>
        <rFont val="Arial"/>
        <family val="2"/>
      </rPr>
      <t>(your income is less than your expenditure).</t>
    </r>
  </si>
  <si>
    <t>Useful things to remember:</t>
  </si>
  <si>
    <r>
      <t xml:space="preserve">8.  </t>
    </r>
    <r>
      <rPr>
        <sz val="12"/>
        <rFont val="Arial"/>
        <family val="2"/>
      </rPr>
      <t>If you are a school applying form funding you still need to do a cash flow forecast:</t>
    </r>
  </si>
  <si>
    <t>8.1 You are receiving income and have expenditure directly relating to the provison (out-of-school club / pre-school /maintained nursery) that you are running.</t>
  </si>
  <si>
    <t>8.3 You may be receiving government funding for some other places / elements in your provision, and this needs to be shown.</t>
  </si>
  <si>
    <t>8.4 You may also be charging for registration (out-of-school provision and children not eligible for the Free Entitlement), as well as fees for additional services that are paid to the school and you need to show this.</t>
  </si>
  <si>
    <t>8.5 If you are an independent school, you may also be charging a registration fee, and have parents’ fees as income to the school, and this will need to be shown.</t>
  </si>
  <si>
    <t>The cash flow template contains nine tabs.</t>
  </si>
  <si>
    <r>
      <t xml:space="preserve">What we require is the information from </t>
    </r>
    <r>
      <rPr>
        <b/>
        <sz val="12"/>
        <rFont val="Arial"/>
        <family val="2"/>
      </rPr>
      <t>tab 3</t>
    </r>
    <r>
      <rPr>
        <sz val="12"/>
        <rFont val="Arial"/>
        <family val="2"/>
      </rPr>
      <t>: ‘CASHFLOW’</t>
    </r>
  </si>
  <si>
    <t>The tabs that you need to complete are 1, 2 and 3.  The later tabs can be used to compare your estimated figures with your actual figures.</t>
  </si>
  <si>
    <t xml:space="preserve">Once tab 1: ‘STAFF RATES’ has been completed, it will pull through the figures into tab 2: ‘STAFF SALARIES’. </t>
  </si>
  <si>
    <t>It will automatically calculate the staff costs for the year and give you a break down of this per month.</t>
  </si>
  <si>
    <t>Once checked, and you feel that this is correct to the best of your knowledge, you can move on to tab 3: ‘CASHFLOW’</t>
  </si>
  <si>
    <t>The information above will automatically be pulled into the ‘wages and salaries’ section and will also estimate holiday cover and staff training costs.</t>
  </si>
  <si>
    <t xml:space="preserve">This method works if you pay your staff the same amount each month.  If the amount your staff are paid varies each month based on the number of hours worked, you will need to overwrite the formula on the tab 4 ‘CASHFLOW’ with your actual numbers for each month. </t>
  </si>
  <si>
    <r>
      <t>NB:</t>
    </r>
    <r>
      <rPr>
        <sz val="12"/>
        <rFont val="Arial"/>
        <family val="2"/>
      </rPr>
      <t xml:space="preserve">  Where figures are automatically entered that are </t>
    </r>
    <r>
      <rPr>
        <b/>
        <sz val="12"/>
        <rFont val="Arial"/>
        <family val="2"/>
      </rPr>
      <t>not</t>
    </r>
    <r>
      <rPr>
        <sz val="12"/>
        <rFont val="Arial"/>
        <family val="2"/>
      </rPr>
      <t xml:space="preserve"> appropriate to your business = Overwrite the formula </t>
    </r>
  </si>
  <si>
    <t xml:space="preserve">Select the appropriate cell(s), the cell you would like to alter should now have a black border around it. Now enter the figure that is realistic to your business. </t>
  </si>
  <si>
    <t>Complete the rest of the ‘CASHFLOW’ as normal. Refer to tips</t>
  </si>
  <si>
    <r>
      <t xml:space="preserve">To complete your cash flow, you must enter your </t>
    </r>
    <r>
      <rPr>
        <b/>
        <sz val="12"/>
        <rFont val="Arial"/>
        <family val="2"/>
      </rPr>
      <t>opening balance</t>
    </r>
    <r>
      <rPr>
        <sz val="12"/>
        <rFont val="Arial"/>
        <family val="2"/>
      </rPr>
      <t>. If this is not entered your cash flow will be deemed as incomplete</t>
    </r>
  </si>
  <si>
    <r>
      <t xml:space="preserve">Remember </t>
    </r>
    <r>
      <rPr>
        <sz val="12"/>
        <rFont val="Arial"/>
        <family val="2"/>
      </rPr>
      <t xml:space="preserve">this is </t>
    </r>
    <r>
      <rPr>
        <i/>
        <sz val="12"/>
        <rFont val="Arial"/>
        <family val="2"/>
      </rPr>
      <t>your</t>
    </r>
    <r>
      <rPr>
        <sz val="12"/>
        <rFont val="Arial"/>
        <family val="2"/>
      </rPr>
      <t xml:space="preserve"> document to work out the financial position of </t>
    </r>
    <r>
      <rPr>
        <i/>
        <sz val="12"/>
        <rFont val="Arial"/>
        <family val="2"/>
      </rPr>
      <t>your</t>
    </r>
    <r>
      <rPr>
        <sz val="12"/>
        <rFont val="Arial"/>
        <family val="2"/>
      </rPr>
      <t xml:space="preserve"> business, so adapt it to represent the income and expenditure of the business.</t>
    </r>
  </si>
  <si>
    <t xml:space="preserve">•   track your growth
•   plan ahead for the coming year(s) – are any projects being planned now or in the future? Will you have enough finance to make them happen? Are there are upcoming changes to the needs of families that could affect your business?
•   be aware of where your business stands financially
•   access additional funding
•  allow you to anticipate short falls - the clear, completed document will help you identify peaks and drops (i.e. if parental fees drop, this may indicate a reduction in child attendance and vice versa) With this information you can then take the steps needed to rectify the situation before it becomes a serious problem. This may mean allocating additional resources to marketing your service etc and budgeting for this. 
</t>
  </si>
  <si>
    <t>8.2 If you are an Essex County Council maintained nursery: you receive Free Entitlement funding for the children that are attending and you will need to show this. You main item of expenditure will be your staffing costs. Other items of expenditure could be resources. In your Section 251, the rent &amp; rates figure and your lump sum figure are abated proportionately for your nursery, as this proportion is intended to be covered by part of the Free Entitlement funding. The proportion of the abatement is based on the number of children in your nursery as Full Time Equivalents (FTE) as a proportion of the whole school pupil numbers as FTEs, as at the January census. It is up to you as a school to decide whether you allocate proportions of any other costs to your nursery.</t>
  </si>
  <si>
    <t>Rosemary Newall - West Quadrant - Mobile: 07894 964526 email: Rosemary.newell@essex.gov.uk</t>
  </si>
  <si>
    <t>Gemma Eva - South Quadrant - Mobile:07894 964536 email: Gemma.eva@essex.gov.uk</t>
  </si>
  <si>
    <t xml:space="preserve">Alan Haylock - North &amp; Mid Quadrant - Mobile: 07919 624303 email: alan.haylock@essex.gov.uk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</si>
</sst>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quot;£&quot;#,##0.00"/>
    <numFmt numFmtId="166" formatCode="&quot;£&quot;#,##0"/>
    <numFmt numFmtId="167" formatCode="mm/dd/yy"/>
    <numFmt numFmtId="168" formatCode="&quot;£&quot;#,##0.00;[Red]\(&quot;£&quot;#,##0.00\)"/>
    <numFmt numFmtId="169" formatCode="&quot;Yes&quot;;&quot;Yes&quot;;&quot;No&quot;"/>
    <numFmt numFmtId="170" formatCode="&quot;True&quot;;&quot;True&quot;;&quot;False&quot;"/>
    <numFmt numFmtId="171" formatCode="&quot;On&quot;;&quot;On&quot;;&quot;Off&quot;"/>
    <numFmt numFmtId="172" formatCode="[$€-2]\ #,##0.00_);[Red]\([$€-2]\ #,##0.00\)"/>
  </numFmts>
  <fonts count="64">
    <font>
      <sz val="10"/>
      <name val="Verdana"/>
      <family val="0"/>
    </font>
    <font>
      <sz val="9"/>
      <name val="Arial"/>
      <family val="2"/>
    </font>
    <font>
      <b/>
      <sz val="9"/>
      <name val="Arial"/>
      <family val="2"/>
    </font>
    <font>
      <b/>
      <sz val="20"/>
      <name val="Arial"/>
      <family val="2"/>
    </font>
    <font>
      <sz val="10"/>
      <name val="Arial"/>
      <family val="2"/>
    </font>
    <font>
      <b/>
      <sz val="10"/>
      <name val="Arial"/>
      <family val="2"/>
    </font>
    <font>
      <sz val="11"/>
      <name val="Arial"/>
      <family val="2"/>
    </font>
    <font>
      <sz val="11"/>
      <name val="Verdana"/>
      <family val="0"/>
    </font>
    <font>
      <b/>
      <sz val="11"/>
      <name val="Arial"/>
      <family val="2"/>
    </font>
    <font>
      <sz val="8"/>
      <name val="Arial"/>
      <family val="2"/>
    </font>
    <font>
      <b/>
      <sz val="16"/>
      <name val="Arial"/>
      <family val="2"/>
    </font>
    <font>
      <b/>
      <sz val="14"/>
      <name val="Arial"/>
      <family val="2"/>
    </font>
    <font>
      <sz val="14"/>
      <name val="Arial"/>
      <family val="2"/>
    </font>
    <font>
      <sz val="20"/>
      <name val="Arial"/>
      <family val="2"/>
    </font>
    <font>
      <sz val="18"/>
      <name val="Arial"/>
      <family val="2"/>
    </font>
    <font>
      <b/>
      <sz val="18"/>
      <name val="Arial"/>
      <family val="2"/>
    </font>
    <font>
      <b/>
      <sz val="16"/>
      <color indexed="9"/>
      <name val="Arial"/>
      <family val="2"/>
    </font>
    <font>
      <b/>
      <sz val="12"/>
      <name val="Arial"/>
      <family val="2"/>
    </font>
    <font>
      <sz val="8"/>
      <name val="Verdana"/>
      <family val="0"/>
    </font>
    <font>
      <u val="single"/>
      <sz val="10"/>
      <color indexed="12"/>
      <name val="Verdana"/>
      <family val="0"/>
    </font>
    <font>
      <u val="single"/>
      <sz val="10"/>
      <color indexed="36"/>
      <name val="Verdana"/>
      <family val="0"/>
    </font>
    <font>
      <b/>
      <u val="single"/>
      <sz val="9"/>
      <name val="Arial"/>
      <family val="2"/>
    </font>
    <font>
      <sz val="16"/>
      <name val="Arial"/>
      <family val="2"/>
    </font>
    <font>
      <b/>
      <sz val="26"/>
      <name val="Arial"/>
      <family val="0"/>
    </font>
    <font>
      <sz val="12"/>
      <name val="Arial"/>
      <family val="0"/>
    </font>
    <font>
      <sz val="7"/>
      <name val="Times New Roman"/>
      <family val="1"/>
    </font>
    <font>
      <i/>
      <sz val="12"/>
      <name val="Arial"/>
      <family val="2"/>
    </font>
    <font>
      <b/>
      <i/>
      <sz val="12"/>
      <name val="Arial"/>
      <family val="2"/>
    </font>
    <font>
      <b/>
      <sz val="7"/>
      <name val="Times New Roman"/>
      <family val="1"/>
    </font>
    <font>
      <b/>
      <sz val="12"/>
      <color indexed="8"/>
      <name val="Arial"/>
      <family val="2"/>
    </font>
    <font>
      <sz val="7"/>
      <color indexed="8"/>
      <name val="Times New Roman"/>
      <family val="1"/>
    </font>
    <font>
      <sz val="12"/>
      <color indexed="8"/>
      <name val="Arial"/>
      <family val="2"/>
    </font>
    <font>
      <b/>
      <sz val="18"/>
      <color indexed="49"/>
      <name val="Cambria"/>
      <family val="2"/>
    </font>
    <font>
      <b/>
      <sz val="15"/>
      <color indexed="49"/>
      <name val="Arial"/>
      <family val="2"/>
    </font>
    <font>
      <b/>
      <sz val="13"/>
      <color indexed="49"/>
      <name val="Arial"/>
      <family val="2"/>
    </font>
    <font>
      <b/>
      <sz val="11"/>
      <color indexed="49"/>
      <name val="Arial"/>
      <family val="2"/>
    </font>
    <font>
      <sz val="12"/>
      <color indexed="17"/>
      <name val="Arial"/>
      <family val="2"/>
    </font>
    <font>
      <sz val="12"/>
      <color indexed="20"/>
      <name val="Arial"/>
      <family val="2"/>
    </font>
    <font>
      <sz val="12"/>
      <color indexed="60"/>
      <name val="Arial"/>
      <family val="2"/>
    </font>
    <font>
      <sz val="12"/>
      <color indexed="54"/>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31"/>
      </right>
      <top style="thin">
        <color indexed="31"/>
      </top>
      <bottom style="thin">
        <color indexed="31"/>
      </bottom>
    </border>
    <border>
      <left>
        <color indexed="63"/>
      </left>
      <right style="thin">
        <color indexed="31"/>
      </right>
      <top style="thin">
        <color indexed="31"/>
      </top>
      <bottom>
        <color indexed="63"/>
      </bottom>
    </border>
    <border>
      <left>
        <color indexed="63"/>
      </left>
      <right style="thin">
        <color indexed="31"/>
      </right>
      <top style="medium"/>
      <bottom>
        <color indexed="63"/>
      </bottom>
    </border>
    <border>
      <left>
        <color indexed="63"/>
      </left>
      <right style="thin">
        <color indexed="31"/>
      </right>
      <top>
        <color indexed="63"/>
      </top>
      <bottom>
        <color indexed="63"/>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31"/>
      </top>
      <bottom style="thin">
        <color indexed="31"/>
      </bottom>
    </border>
    <border>
      <left>
        <color indexed="63"/>
      </left>
      <right>
        <color indexed="63"/>
      </right>
      <top style="thin">
        <color indexed="31"/>
      </top>
      <bottom>
        <color indexed="63"/>
      </bottom>
    </border>
    <border>
      <left>
        <color indexed="63"/>
      </left>
      <right>
        <color indexed="63"/>
      </right>
      <top style="medium"/>
      <bottom>
        <color indexed="63"/>
      </bottom>
    </border>
    <border>
      <left style="medium"/>
      <right style="medium"/>
      <top style="medium"/>
      <bottom style="mediu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style="medium"/>
    </border>
    <border>
      <left>
        <color indexed="63"/>
      </left>
      <right style="thin">
        <color indexed="31"/>
      </right>
      <top style="thin">
        <color indexed="31"/>
      </top>
      <bottom style="medium"/>
    </border>
    <border>
      <left style="thin">
        <color indexed="31"/>
      </left>
      <right style="thin">
        <color indexed="31"/>
      </right>
      <top style="medium"/>
      <bottom>
        <color indexed="63"/>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medium"/>
    </border>
    <border>
      <left>
        <color indexed="63"/>
      </left>
      <right style="thin">
        <color indexed="31"/>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color indexed="31"/>
      </bottom>
    </border>
    <border>
      <left style="medium"/>
      <right style="medium"/>
      <top style="thin">
        <color indexed="31"/>
      </top>
      <bottom style="thin">
        <color indexed="31"/>
      </bottom>
    </border>
    <border>
      <left style="medium"/>
      <right style="medium"/>
      <top style="thin">
        <color indexed="31"/>
      </top>
      <bottom style="medium"/>
    </border>
    <border>
      <left style="medium"/>
      <right style="medium"/>
      <top>
        <color indexed="63"/>
      </top>
      <bottom style="thin">
        <color indexed="31"/>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style="thin">
        <color indexed="22"/>
      </left>
      <right>
        <color indexed="63"/>
      </right>
      <top style="medium"/>
      <bottom style="medium"/>
    </border>
    <border>
      <left style="medium"/>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
      <left style="thin">
        <color indexed="22"/>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color indexed="22"/>
      </left>
      <right style="thin">
        <color indexed="22"/>
      </right>
      <top style="thin">
        <color indexed="22"/>
      </top>
      <bottom>
        <color indexed="63"/>
      </bottom>
    </border>
    <border>
      <left>
        <color indexed="63"/>
      </left>
      <right style="thin">
        <color indexed="31"/>
      </right>
      <top>
        <color indexed="63"/>
      </top>
      <bottom style="thin">
        <color indexed="31"/>
      </bottom>
    </border>
    <border>
      <left style="medium"/>
      <right style="thin">
        <color indexed="31"/>
      </right>
      <top style="medium"/>
      <bottom style="thin">
        <color indexed="31"/>
      </bottom>
    </border>
    <border>
      <left style="thin">
        <color indexed="31"/>
      </left>
      <right style="medium"/>
      <top style="medium"/>
      <bottom style="thin">
        <color indexed="31"/>
      </bottom>
    </border>
    <border>
      <left>
        <color indexed="63"/>
      </left>
      <right style="medium"/>
      <top style="medium"/>
      <bottom style="thin">
        <color indexed="31"/>
      </bottom>
    </border>
    <border>
      <left style="medium"/>
      <right style="thin">
        <color indexed="31"/>
      </right>
      <top style="thin">
        <color indexed="31"/>
      </top>
      <bottom style="medium"/>
    </border>
    <border>
      <left style="thin">
        <color indexed="31"/>
      </left>
      <right style="medium"/>
      <top style="thin">
        <color indexed="31"/>
      </top>
      <bottom style="medium"/>
    </border>
    <border>
      <left style="medium"/>
      <right style="thin">
        <color indexed="22"/>
      </right>
      <top style="thin">
        <color indexed="22"/>
      </top>
      <bottom style="medium"/>
    </border>
    <border>
      <left>
        <color indexed="63"/>
      </left>
      <right style="medium"/>
      <top style="thin">
        <color indexed="31"/>
      </top>
      <bottom style="medium"/>
    </border>
    <border>
      <left>
        <color indexed="63"/>
      </left>
      <right style="thin"/>
      <top style="thin"/>
      <bottom style="thin"/>
    </border>
    <border>
      <left style="thin">
        <color indexed="31"/>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3">
    <xf numFmtId="0" fontId="0" fillId="0" borderId="0" xfId="0" applyAlignment="1">
      <alignment/>
    </xf>
    <xf numFmtId="165" fontId="1" fillId="0" borderId="10" xfId="0" applyNumberFormat="1" applyFont="1" applyFill="1" applyBorder="1" applyAlignment="1" applyProtection="1">
      <alignment/>
      <protection hidden="1" locked="0"/>
    </xf>
    <xf numFmtId="165" fontId="1" fillId="0" borderId="11" xfId="0" applyNumberFormat="1" applyFont="1" applyFill="1" applyBorder="1" applyAlignment="1" applyProtection="1">
      <alignment/>
      <protection hidden="1" locked="0"/>
    </xf>
    <xf numFmtId="165" fontId="1" fillId="0" borderId="12" xfId="0" applyNumberFormat="1" applyFont="1" applyFill="1" applyBorder="1" applyAlignment="1" applyProtection="1">
      <alignment/>
      <protection hidden="1" locked="0"/>
    </xf>
    <xf numFmtId="165" fontId="1" fillId="0" borderId="13" xfId="0" applyNumberFormat="1" applyFont="1" applyFill="1" applyBorder="1" applyAlignment="1" applyProtection="1">
      <alignment/>
      <protection hidden="1" locked="0"/>
    </xf>
    <xf numFmtId="165" fontId="1" fillId="0" borderId="14" xfId="0" applyNumberFormat="1" applyFont="1" applyFill="1" applyBorder="1" applyAlignment="1" applyProtection="1">
      <alignment/>
      <protection hidden="1" locked="0"/>
    </xf>
    <xf numFmtId="165" fontId="1" fillId="0" borderId="15" xfId="0" applyNumberFormat="1" applyFont="1" applyFill="1" applyBorder="1" applyAlignment="1" applyProtection="1">
      <alignment/>
      <protection hidden="1" locked="0"/>
    </xf>
    <xf numFmtId="165" fontId="1" fillId="0" borderId="16" xfId="0" applyNumberFormat="1" applyFont="1" applyFill="1" applyBorder="1" applyAlignment="1" applyProtection="1">
      <alignment/>
      <protection hidden="1" locked="0"/>
    </xf>
    <xf numFmtId="165" fontId="1" fillId="0" borderId="17" xfId="0" applyNumberFormat="1" applyFont="1" applyFill="1" applyBorder="1" applyAlignment="1" applyProtection="1">
      <alignment/>
      <protection hidden="1" locked="0"/>
    </xf>
    <xf numFmtId="165" fontId="1" fillId="0" borderId="18" xfId="0" applyNumberFormat="1" applyFont="1" applyFill="1" applyBorder="1" applyAlignment="1" applyProtection="1">
      <alignment/>
      <protection hidden="1" locked="0"/>
    </xf>
    <xf numFmtId="165" fontId="1" fillId="0" borderId="19" xfId="0" applyNumberFormat="1" applyFont="1" applyFill="1" applyBorder="1" applyAlignment="1" applyProtection="1">
      <alignment/>
      <protection hidden="1" locked="0"/>
    </xf>
    <xf numFmtId="165" fontId="1" fillId="0" borderId="0" xfId="0" applyNumberFormat="1" applyFont="1" applyFill="1" applyBorder="1" applyAlignment="1" applyProtection="1">
      <alignment/>
      <protection hidden="1" locked="0"/>
    </xf>
    <xf numFmtId="165" fontId="1" fillId="0" borderId="20" xfId="0" applyNumberFormat="1" applyFont="1" applyFill="1" applyBorder="1" applyAlignment="1" applyProtection="1">
      <alignment/>
      <protection hidden="1" locked="0"/>
    </xf>
    <xf numFmtId="168" fontId="17" fillId="0" borderId="21" xfId="0" applyNumberFormat="1" applyFont="1" applyFill="1" applyBorder="1" applyAlignment="1" applyProtection="1">
      <alignment vertical="center"/>
      <protection hidden="1"/>
    </xf>
    <xf numFmtId="165" fontId="1" fillId="0" borderId="22" xfId="0" applyNumberFormat="1" applyFont="1" applyFill="1" applyBorder="1" applyAlignment="1" applyProtection="1">
      <alignment/>
      <protection hidden="1" locked="0"/>
    </xf>
    <xf numFmtId="165" fontId="1" fillId="0" borderId="23" xfId="0" applyNumberFormat="1" applyFont="1" applyFill="1" applyBorder="1" applyAlignment="1" applyProtection="1">
      <alignment/>
      <protection hidden="1" locked="0"/>
    </xf>
    <xf numFmtId="165" fontId="1" fillId="0" borderId="24" xfId="0" applyNumberFormat="1" applyFont="1" applyFill="1" applyBorder="1" applyAlignment="1" applyProtection="1">
      <alignment/>
      <protection hidden="1" locked="0"/>
    </xf>
    <xf numFmtId="165" fontId="1" fillId="0" borderId="25" xfId="0" applyNumberFormat="1" applyFont="1" applyFill="1" applyBorder="1" applyAlignment="1" applyProtection="1">
      <alignment/>
      <protection hidden="1" locked="0"/>
    </xf>
    <xf numFmtId="165" fontId="1" fillId="0" borderId="26" xfId="0" applyNumberFormat="1" applyFont="1" applyFill="1" applyBorder="1" applyAlignment="1" applyProtection="1">
      <alignment/>
      <protection hidden="1" locked="0"/>
    </xf>
    <xf numFmtId="165" fontId="1" fillId="0" borderId="27" xfId="0" applyNumberFormat="1" applyFont="1" applyFill="1" applyBorder="1" applyAlignment="1" applyProtection="1">
      <alignment/>
      <protection hidden="1" locked="0"/>
    </xf>
    <xf numFmtId="165" fontId="1" fillId="0" borderId="28" xfId="0" applyNumberFormat="1" applyFont="1" applyFill="1" applyBorder="1" applyAlignment="1" applyProtection="1">
      <alignment/>
      <protection hidden="1" locked="0"/>
    </xf>
    <xf numFmtId="0" fontId="4" fillId="0" borderId="0" xfId="0" applyFont="1" applyFill="1" applyBorder="1" applyAlignment="1">
      <alignment/>
    </xf>
    <xf numFmtId="165" fontId="1" fillId="0" borderId="14" xfId="0" applyNumberFormat="1" applyFont="1" applyFill="1" applyBorder="1" applyAlignment="1" applyProtection="1">
      <alignment/>
      <protection hidden="1"/>
    </xf>
    <xf numFmtId="165" fontId="1" fillId="0" borderId="16" xfId="0" applyNumberFormat="1" applyFont="1" applyFill="1" applyBorder="1" applyAlignment="1" applyProtection="1">
      <alignment/>
      <protection hidden="1"/>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hidden="1"/>
    </xf>
    <xf numFmtId="0" fontId="4" fillId="0" borderId="0" xfId="0" applyFont="1" applyFill="1" applyAlignment="1">
      <alignment/>
    </xf>
    <xf numFmtId="0" fontId="4" fillId="0" borderId="29" xfId="0" applyFont="1" applyFill="1" applyBorder="1" applyAlignment="1">
      <alignment/>
    </xf>
    <xf numFmtId="0" fontId="4" fillId="0" borderId="20" xfId="0" applyFont="1" applyFill="1" applyBorder="1" applyAlignment="1">
      <alignment/>
    </xf>
    <xf numFmtId="0" fontId="4" fillId="0" borderId="30" xfId="0" applyFont="1" applyFill="1" applyBorder="1" applyAlignment="1">
      <alignment/>
    </xf>
    <xf numFmtId="0" fontId="4" fillId="0" borderId="31" xfId="0" applyFont="1" applyFill="1" applyBorder="1" applyAlignment="1">
      <alignment/>
    </xf>
    <xf numFmtId="0" fontId="4" fillId="0" borderId="32" xfId="0" applyFont="1" applyFill="1" applyBorder="1" applyAlignment="1">
      <alignment/>
    </xf>
    <xf numFmtId="0" fontId="0" fillId="0" borderId="0" xfId="0" applyFont="1" applyFill="1" applyAlignment="1">
      <alignment/>
    </xf>
    <xf numFmtId="0" fontId="0" fillId="0" borderId="32" xfId="0" applyFont="1" applyFill="1" applyBorder="1" applyAlignment="1">
      <alignment/>
    </xf>
    <xf numFmtId="0" fontId="6" fillId="0" borderId="0" xfId="0" applyFont="1" applyFill="1" applyAlignment="1">
      <alignment/>
    </xf>
    <xf numFmtId="0" fontId="6"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165" fontId="6" fillId="0" borderId="0" xfId="0" applyNumberFormat="1" applyFont="1" applyFill="1" applyAlignment="1">
      <alignment vertical="center"/>
    </xf>
    <xf numFmtId="165" fontId="6" fillId="0" borderId="0" xfId="0" applyNumberFormat="1" applyFont="1" applyFill="1" applyAlignment="1">
      <alignment horizontal="right" vertical="center"/>
    </xf>
    <xf numFmtId="1" fontId="6" fillId="0" borderId="0" xfId="0" applyNumberFormat="1" applyFont="1" applyFill="1" applyAlignment="1">
      <alignment horizontal="center" vertical="center"/>
    </xf>
    <xf numFmtId="0" fontId="7"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165" fontId="4" fillId="0" borderId="0" xfId="0" applyNumberFormat="1" applyFont="1" applyFill="1" applyAlignment="1">
      <alignment vertical="center"/>
    </xf>
    <xf numFmtId="165" fontId="4" fillId="0" borderId="0" xfId="0" applyNumberFormat="1" applyFont="1" applyFill="1" applyAlignment="1">
      <alignment horizontal="right" vertical="center"/>
    </xf>
    <xf numFmtId="166" fontId="4" fillId="0" borderId="0" xfId="0" applyNumberFormat="1" applyFont="1" applyFill="1" applyAlignment="1">
      <alignment vertical="center"/>
    </xf>
    <xf numFmtId="165" fontId="5" fillId="0" borderId="21" xfId="0" applyNumberFormat="1" applyFont="1" applyFill="1" applyBorder="1" applyAlignment="1">
      <alignment horizontal="right" vertical="center"/>
    </xf>
    <xf numFmtId="165" fontId="5" fillId="0" borderId="0" xfId="0" applyNumberFormat="1" applyFont="1" applyFill="1" applyBorder="1" applyAlignment="1">
      <alignment vertical="center"/>
    </xf>
    <xf numFmtId="165" fontId="5" fillId="0" borderId="21" xfId="0" applyNumberFormat="1" applyFont="1" applyFill="1" applyBorder="1" applyAlignment="1">
      <alignment horizontal="center" vertical="center" wrapText="1"/>
    </xf>
    <xf numFmtId="0" fontId="0" fillId="0" borderId="0" xfId="0" applyFont="1" applyFill="1" applyAlignment="1">
      <alignment/>
    </xf>
    <xf numFmtId="0" fontId="5" fillId="0" borderId="21" xfId="0" applyFont="1" applyFill="1" applyBorder="1" applyAlignment="1">
      <alignment horizontal="center" vertical="center" wrapText="1"/>
    </xf>
    <xf numFmtId="0" fontId="5" fillId="0" borderId="0" xfId="0" applyFont="1" applyFill="1" applyAlignment="1">
      <alignment/>
    </xf>
    <xf numFmtId="165" fontId="8" fillId="0" borderId="21" xfId="0" applyNumberFormat="1" applyFont="1" applyFill="1" applyBorder="1" applyAlignment="1">
      <alignment vertical="center"/>
    </xf>
    <xf numFmtId="0" fontId="12"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2" fillId="0" borderId="3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protection hidden="1"/>
    </xf>
    <xf numFmtId="0" fontId="1" fillId="0" borderId="32" xfId="0" applyFont="1" applyFill="1" applyBorder="1" applyAlignment="1" applyProtection="1">
      <alignment/>
      <protection hidden="1"/>
    </xf>
    <xf numFmtId="1" fontId="1" fillId="0" borderId="31" xfId="0" applyNumberFormat="1" applyFont="1" applyFill="1" applyBorder="1" applyAlignment="1" applyProtection="1">
      <alignment horizontal="right"/>
      <protection hidden="1"/>
    </xf>
    <xf numFmtId="1" fontId="1" fillId="0" borderId="0" xfId="0" applyNumberFormat="1" applyFont="1" applyFill="1" applyBorder="1" applyAlignment="1" applyProtection="1">
      <alignment horizontal="right"/>
      <protection hidden="1"/>
    </xf>
    <xf numFmtId="165" fontId="2" fillId="0" borderId="33" xfId="44" applyNumberFormat="1" applyFont="1" applyFill="1" applyBorder="1" applyAlignment="1" applyProtection="1">
      <alignment/>
      <protection hidden="1"/>
    </xf>
    <xf numFmtId="164" fontId="1" fillId="0" borderId="32" xfId="44" applyNumberFormat="1" applyFont="1" applyFill="1" applyBorder="1" applyAlignment="1" applyProtection="1">
      <alignment/>
      <protection hidden="1"/>
    </xf>
    <xf numFmtId="165" fontId="2" fillId="0" borderId="34" xfId="44" applyNumberFormat="1" applyFont="1" applyFill="1" applyBorder="1" applyAlignment="1" applyProtection="1">
      <alignment/>
      <protection hidden="1"/>
    </xf>
    <xf numFmtId="1" fontId="1" fillId="0" borderId="31" xfId="0" applyNumberFormat="1" applyFont="1" applyFill="1" applyBorder="1" applyAlignment="1" applyProtection="1">
      <alignment horizontal="right"/>
      <protection hidden="1" locked="0"/>
    </xf>
    <xf numFmtId="1" fontId="1" fillId="0" borderId="0" xfId="0" applyNumberFormat="1" applyFont="1" applyFill="1" applyBorder="1" applyAlignment="1" applyProtection="1">
      <alignment horizontal="right"/>
      <protection hidden="1" locked="0"/>
    </xf>
    <xf numFmtId="165" fontId="2" fillId="0" borderId="35" xfId="44" applyNumberFormat="1" applyFont="1" applyFill="1" applyBorder="1" applyAlignment="1" applyProtection="1">
      <alignment/>
      <protection hidden="1"/>
    </xf>
    <xf numFmtId="0" fontId="1" fillId="0" borderId="31" xfId="0" applyFont="1" applyFill="1" applyBorder="1" applyAlignment="1" applyProtection="1">
      <alignment/>
      <protection hidden="1"/>
    </xf>
    <xf numFmtId="165" fontId="4" fillId="0" borderId="0" xfId="0" applyNumberFormat="1" applyFont="1" applyFill="1" applyBorder="1" applyAlignment="1">
      <alignment/>
    </xf>
    <xf numFmtId="165" fontId="5" fillId="0" borderId="0" xfId="0" applyNumberFormat="1" applyFont="1" applyFill="1" applyBorder="1" applyAlignment="1">
      <alignment/>
    </xf>
    <xf numFmtId="165" fontId="1" fillId="0" borderId="0" xfId="0" applyNumberFormat="1" applyFont="1" applyFill="1" applyBorder="1" applyAlignment="1" applyProtection="1">
      <alignment/>
      <protection hidden="1"/>
    </xf>
    <xf numFmtId="165" fontId="2" fillId="0" borderId="0" xfId="0" applyNumberFormat="1" applyFont="1" applyFill="1" applyBorder="1" applyAlignment="1" applyProtection="1">
      <alignment/>
      <protection hidden="1"/>
    </xf>
    <xf numFmtId="165" fontId="1" fillId="0" borderId="22" xfId="0" applyNumberFormat="1" applyFont="1" applyFill="1" applyBorder="1" applyAlignment="1" applyProtection="1">
      <alignment/>
      <protection hidden="1"/>
    </xf>
    <xf numFmtId="165" fontId="1" fillId="0" borderId="10" xfId="0" applyNumberFormat="1" applyFont="1" applyFill="1" applyBorder="1" applyAlignment="1" applyProtection="1">
      <alignment/>
      <protection hidden="1"/>
    </xf>
    <xf numFmtId="165" fontId="2" fillId="0" borderId="36" xfId="44" applyNumberFormat="1" applyFont="1" applyFill="1" applyBorder="1" applyAlignment="1" applyProtection="1">
      <alignment/>
      <protection hidden="1"/>
    </xf>
    <xf numFmtId="1" fontId="1" fillId="0" borderId="29" xfId="0" applyNumberFormat="1" applyFont="1" applyFill="1" applyBorder="1" applyAlignment="1" applyProtection="1">
      <alignment horizontal="right"/>
      <protection hidden="1"/>
    </xf>
    <xf numFmtId="1" fontId="1" fillId="0" borderId="20" xfId="0" applyNumberFormat="1" applyFont="1" applyFill="1" applyBorder="1" applyAlignment="1" applyProtection="1">
      <alignment horizontal="right"/>
      <protection hidden="1"/>
    </xf>
    <xf numFmtId="164" fontId="1" fillId="0" borderId="30" xfId="44" applyNumberFormat="1" applyFont="1" applyFill="1" applyBorder="1" applyAlignment="1" applyProtection="1">
      <alignment/>
      <protection hidden="1"/>
    </xf>
    <xf numFmtId="0" fontId="4" fillId="0" borderId="31" xfId="0" applyFont="1" applyFill="1" applyBorder="1" applyAlignment="1" applyProtection="1">
      <alignment horizontal="right"/>
      <protection hidden="1"/>
    </xf>
    <xf numFmtId="0" fontId="4" fillId="0" borderId="32" xfId="0" applyFont="1" applyFill="1" applyBorder="1" applyAlignment="1" applyProtection="1">
      <alignment horizontal="right"/>
      <protection hidden="1"/>
    </xf>
    <xf numFmtId="1" fontId="2" fillId="0" borderId="32" xfId="0" applyNumberFormat="1" applyFont="1" applyFill="1" applyBorder="1" applyAlignment="1" applyProtection="1">
      <alignment/>
      <protection hidden="1"/>
    </xf>
    <xf numFmtId="1" fontId="1" fillId="0" borderId="32" xfId="0" applyNumberFormat="1" applyFont="1" applyFill="1" applyBorder="1" applyAlignment="1" applyProtection="1">
      <alignment/>
      <protection hidden="1"/>
    </xf>
    <xf numFmtId="168" fontId="5" fillId="0" borderId="37" xfId="0" applyNumberFormat="1" applyFont="1" applyFill="1" applyBorder="1" applyAlignment="1" applyProtection="1">
      <alignment vertical="center"/>
      <protection hidden="1"/>
    </xf>
    <xf numFmtId="0" fontId="5" fillId="0" borderId="0" xfId="0" applyFont="1" applyFill="1" applyBorder="1" applyAlignment="1">
      <alignment/>
    </xf>
    <xf numFmtId="0" fontId="4" fillId="0" borderId="38"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168" fontId="5" fillId="0" borderId="39" xfId="0" applyNumberFormat="1" applyFont="1" applyFill="1" applyBorder="1" applyAlignment="1" applyProtection="1">
      <alignment vertical="center"/>
      <protection hidden="1"/>
    </xf>
    <xf numFmtId="0" fontId="1" fillId="0" borderId="40" xfId="0" applyFont="1" applyFill="1" applyBorder="1" applyAlignment="1" applyProtection="1">
      <alignment/>
      <protection hidden="1"/>
    </xf>
    <xf numFmtId="0" fontId="9" fillId="0" borderId="0" xfId="0" applyFont="1" applyFill="1" applyAlignment="1">
      <alignment/>
    </xf>
    <xf numFmtId="0" fontId="0" fillId="0" borderId="0" xfId="0" applyFont="1" applyFill="1" applyBorder="1" applyAlignment="1">
      <alignment/>
    </xf>
    <xf numFmtId="0" fontId="5" fillId="0" borderId="41"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protection hidden="1"/>
    </xf>
    <xf numFmtId="0" fontId="0" fillId="0" borderId="42" xfId="0" applyFont="1" applyFill="1" applyBorder="1" applyAlignment="1">
      <alignment/>
    </xf>
    <xf numFmtId="0" fontId="8" fillId="0" borderId="31" xfId="0" applyFont="1" applyFill="1" applyBorder="1" applyAlignment="1">
      <alignment horizontal="right" vertical="center"/>
    </xf>
    <xf numFmtId="0" fontId="8" fillId="0" borderId="0" xfId="0" applyFont="1" applyFill="1" applyBorder="1" applyAlignment="1">
      <alignment horizontal="right" vertical="center"/>
    </xf>
    <xf numFmtId="0" fontId="5" fillId="0" borderId="43"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6" fillId="0" borderId="31" xfId="0" applyFont="1" applyFill="1" applyBorder="1" applyAlignment="1">
      <alignment horizontal="right" vertical="center"/>
    </xf>
    <xf numFmtId="0" fontId="6" fillId="0" borderId="0" xfId="0" applyFont="1" applyFill="1" applyBorder="1" applyAlignment="1">
      <alignment horizontal="right" vertical="center"/>
    </xf>
    <xf numFmtId="0" fontId="8" fillId="0" borderId="3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1" fontId="2" fillId="0" borderId="31" xfId="0" applyNumberFormat="1" applyFont="1" applyFill="1" applyBorder="1" applyAlignment="1" applyProtection="1">
      <alignment horizontal="right"/>
      <protection hidden="1"/>
    </xf>
    <xf numFmtId="1" fontId="2" fillId="0" borderId="0" xfId="0" applyNumberFormat="1" applyFont="1" applyFill="1" applyBorder="1" applyAlignment="1" applyProtection="1">
      <alignment horizontal="right"/>
      <protection hidden="1"/>
    </xf>
    <xf numFmtId="165" fontId="2" fillId="0" borderId="44" xfId="44" applyNumberFormat="1" applyFont="1" applyFill="1" applyBorder="1" applyAlignment="1" applyProtection="1">
      <alignment/>
      <protection hidden="1"/>
    </xf>
    <xf numFmtId="165" fontId="2" fillId="0" borderId="45" xfId="44" applyNumberFormat="1" applyFont="1" applyFill="1" applyBorder="1" applyAlignment="1" applyProtection="1">
      <alignment/>
      <protection hidden="1"/>
    </xf>
    <xf numFmtId="165" fontId="2" fillId="0" borderId="46" xfId="44" applyNumberFormat="1" applyFont="1" applyFill="1" applyBorder="1" applyAlignment="1" applyProtection="1">
      <alignment/>
      <protection hidden="1"/>
    </xf>
    <xf numFmtId="165" fontId="2" fillId="0" borderId="21" xfId="44" applyNumberFormat="1" applyFont="1" applyFill="1" applyBorder="1" applyAlignment="1" applyProtection="1">
      <alignment/>
      <protection hidden="1"/>
    </xf>
    <xf numFmtId="164" fontId="2" fillId="0" borderId="32" xfId="44" applyNumberFormat="1" applyFont="1" applyFill="1" applyBorder="1" applyAlignment="1" applyProtection="1">
      <alignment/>
      <protection hidden="1"/>
    </xf>
    <xf numFmtId="165" fontId="2" fillId="0" borderId="47" xfId="44" applyNumberFormat="1" applyFont="1" applyFill="1" applyBorder="1" applyAlignment="1" applyProtection="1">
      <alignment/>
      <protection hidden="1"/>
    </xf>
    <xf numFmtId="165" fontId="2" fillId="0" borderId="48" xfId="44" applyNumberFormat="1" applyFont="1" applyFill="1" applyBorder="1" applyAlignment="1" applyProtection="1">
      <alignment/>
      <protection hidden="1"/>
    </xf>
    <xf numFmtId="165" fontId="2" fillId="0" borderId="49" xfId="44" applyNumberFormat="1" applyFont="1" applyFill="1" applyBorder="1" applyAlignment="1" applyProtection="1">
      <alignment/>
      <protection hidden="1"/>
    </xf>
    <xf numFmtId="165" fontId="2" fillId="0" borderId="50" xfId="44" applyNumberFormat="1" applyFont="1" applyFill="1" applyBorder="1" applyAlignment="1" applyProtection="1">
      <alignment/>
      <protection hidden="1"/>
    </xf>
    <xf numFmtId="1" fontId="2" fillId="0" borderId="38" xfId="0" applyNumberFormat="1" applyFont="1" applyFill="1" applyBorder="1" applyAlignment="1" applyProtection="1">
      <alignment horizontal="right"/>
      <protection hidden="1"/>
    </xf>
    <xf numFmtId="1" fontId="2" fillId="0" borderId="39" xfId="0" applyNumberFormat="1" applyFont="1" applyFill="1" applyBorder="1" applyAlignment="1" applyProtection="1">
      <alignment horizontal="right"/>
      <protection hidden="1"/>
    </xf>
    <xf numFmtId="164" fontId="2" fillId="0" borderId="40" xfId="44" applyNumberFormat="1" applyFont="1" applyFill="1" applyBorder="1" applyAlignment="1" applyProtection="1">
      <alignment/>
      <protection hidden="1"/>
    </xf>
    <xf numFmtId="165" fontId="2" fillId="0" borderId="51" xfId="44" applyNumberFormat="1" applyFont="1" applyFill="1" applyBorder="1" applyAlignment="1" applyProtection="1">
      <alignment/>
      <protection hidden="1"/>
    </xf>
    <xf numFmtId="165" fontId="2" fillId="0" borderId="52" xfId="44" applyNumberFormat="1" applyFont="1" applyFill="1" applyBorder="1" applyAlignment="1" applyProtection="1">
      <alignment/>
      <protection hidden="1"/>
    </xf>
    <xf numFmtId="165" fontId="2" fillId="0" borderId="53" xfId="44" applyNumberFormat="1" applyFont="1" applyFill="1" applyBorder="1" applyAlignment="1" applyProtection="1">
      <alignment/>
      <protection hidden="1"/>
    </xf>
    <xf numFmtId="165" fontId="2" fillId="0" borderId="54" xfId="44" applyNumberFormat="1" applyFont="1" applyFill="1" applyBorder="1" applyAlignment="1" applyProtection="1">
      <alignment/>
      <protection hidden="1"/>
    </xf>
    <xf numFmtId="165" fontId="2" fillId="0" borderId="55" xfId="44" applyNumberFormat="1" applyFont="1" applyFill="1" applyBorder="1" applyAlignment="1" applyProtection="1">
      <alignment/>
      <protection hidden="1"/>
    </xf>
    <xf numFmtId="1" fontId="2" fillId="0" borderId="44" xfId="0" applyNumberFormat="1" applyFont="1" applyFill="1" applyBorder="1" applyAlignment="1" applyProtection="1">
      <alignment horizontal="right"/>
      <protection hidden="1"/>
    </xf>
    <xf numFmtId="1" fontId="2" fillId="0" borderId="56" xfId="0" applyNumberFormat="1" applyFont="1" applyFill="1" applyBorder="1" applyAlignment="1" applyProtection="1">
      <alignment horizontal="right"/>
      <protection hidden="1"/>
    </xf>
    <xf numFmtId="168" fontId="5" fillId="0" borderId="55" xfId="0" applyNumberFormat="1" applyFont="1" applyFill="1" applyBorder="1" applyAlignment="1" applyProtection="1">
      <alignment vertical="center"/>
      <protection hidden="1"/>
    </xf>
    <xf numFmtId="168" fontId="5" fillId="0" borderId="56" xfId="0" applyNumberFormat="1" applyFont="1" applyFill="1" applyBorder="1" applyAlignment="1" applyProtection="1">
      <alignment vertical="center"/>
      <protection hidden="1"/>
    </xf>
    <xf numFmtId="0" fontId="22" fillId="0" borderId="37" xfId="0" applyFont="1" applyFill="1" applyBorder="1" applyAlignment="1" applyProtection="1">
      <alignment horizontal="center" vertical="center"/>
      <protection hidden="1"/>
    </xf>
    <xf numFmtId="0" fontId="11" fillId="0" borderId="0" xfId="0" applyFont="1" applyFill="1" applyBorder="1" applyAlignment="1" applyProtection="1">
      <alignment/>
      <protection hidden="1"/>
    </xf>
    <xf numFmtId="165" fontId="2" fillId="0" borderId="16" xfId="0" applyNumberFormat="1" applyFont="1" applyFill="1" applyBorder="1" applyAlignment="1" applyProtection="1">
      <alignment/>
      <protection hidden="1"/>
    </xf>
    <xf numFmtId="168" fontId="2" fillId="0" borderId="57" xfId="0" applyNumberFormat="1" applyFont="1" applyFill="1" applyBorder="1" applyAlignment="1" applyProtection="1">
      <alignment/>
      <protection hidden="1"/>
    </xf>
    <xf numFmtId="165" fontId="2" fillId="0" borderId="1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protection hidden="1"/>
    </xf>
    <xf numFmtId="168" fontId="2" fillId="0" borderId="21" xfId="0" applyNumberFormat="1" applyFont="1" applyFill="1" applyBorder="1" applyAlignment="1" applyProtection="1">
      <alignment/>
      <protection hidden="1"/>
    </xf>
    <xf numFmtId="165" fontId="2" fillId="0" borderId="11" xfId="0" applyNumberFormat="1" applyFont="1" applyFill="1" applyBorder="1" applyAlignment="1" applyProtection="1">
      <alignment horizontal="center"/>
      <protection hidden="1"/>
    </xf>
    <xf numFmtId="165" fontId="2" fillId="0" borderId="58" xfId="0" applyNumberFormat="1" applyFont="1" applyFill="1" applyBorder="1" applyAlignment="1" applyProtection="1">
      <alignment horizontal="center"/>
      <protection hidden="1"/>
    </xf>
    <xf numFmtId="165" fontId="1" fillId="0" borderId="20" xfId="0" applyNumberFormat="1" applyFont="1" applyFill="1" applyBorder="1" applyAlignment="1" applyProtection="1">
      <alignment/>
      <protection hidden="1"/>
    </xf>
    <xf numFmtId="165" fontId="2" fillId="0" borderId="59" xfId="0" applyNumberFormat="1" applyFont="1" applyFill="1" applyBorder="1" applyAlignment="1" applyProtection="1">
      <alignment/>
      <protection hidden="1"/>
    </xf>
    <xf numFmtId="165" fontId="2" fillId="0" borderId="60" xfId="0" applyNumberFormat="1" applyFont="1" applyFill="1" applyBorder="1" applyAlignment="1" applyProtection="1">
      <alignment/>
      <protection hidden="1"/>
    </xf>
    <xf numFmtId="0" fontId="5" fillId="0" borderId="0" xfId="0" applyFont="1" applyFill="1" applyBorder="1" applyAlignment="1" applyProtection="1">
      <alignment/>
      <protection hidden="1"/>
    </xf>
    <xf numFmtId="168" fontId="2" fillId="0" borderId="51" xfId="0" applyNumberFormat="1" applyFont="1" applyFill="1" applyBorder="1" applyAlignment="1" applyProtection="1">
      <alignment/>
      <protection hidden="1"/>
    </xf>
    <xf numFmtId="165" fontId="2" fillId="0" borderId="61" xfId="0" applyNumberFormat="1" applyFont="1" applyFill="1" applyBorder="1" applyAlignment="1" applyProtection="1">
      <alignment horizontal="center"/>
      <protection hidden="1"/>
    </xf>
    <xf numFmtId="165" fontId="2" fillId="0" borderId="62" xfId="0" applyNumberFormat="1" applyFont="1" applyFill="1" applyBorder="1" applyAlignment="1" applyProtection="1">
      <alignment/>
      <protection hidden="1"/>
    </xf>
    <xf numFmtId="165" fontId="2" fillId="0" borderId="63" xfId="0" applyNumberFormat="1" applyFont="1" applyFill="1" applyBorder="1" applyAlignment="1" applyProtection="1">
      <alignment/>
      <protection hidden="1"/>
    </xf>
    <xf numFmtId="168" fontId="2" fillId="0" borderId="64" xfId="0" applyNumberFormat="1" applyFont="1" applyFill="1" applyBorder="1" applyAlignment="1" applyProtection="1">
      <alignment/>
      <protection hidden="1"/>
    </xf>
    <xf numFmtId="165" fontId="2" fillId="0" borderId="65" xfId="0" applyNumberFormat="1" applyFont="1" applyFill="1" applyBorder="1" applyAlignment="1" applyProtection="1">
      <alignment horizontal="center"/>
      <protection hidden="1"/>
    </xf>
    <xf numFmtId="168" fontId="2" fillId="0" borderId="47" xfId="0" applyNumberFormat="1" applyFont="1" applyFill="1" applyBorder="1" applyAlignment="1" applyProtection="1">
      <alignment/>
      <protection hidden="1"/>
    </xf>
    <xf numFmtId="168" fontId="2" fillId="0" borderId="49"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lignment/>
    </xf>
    <xf numFmtId="0" fontId="5" fillId="0" borderId="0" xfId="0" applyFont="1" applyFill="1" applyAlignment="1">
      <alignment vertical="center"/>
    </xf>
    <xf numFmtId="0" fontId="0" fillId="0" borderId="32" xfId="0" applyFont="1" applyFill="1" applyBorder="1" applyAlignment="1">
      <alignment vertical="center" wrapText="1"/>
    </xf>
    <xf numFmtId="0" fontId="0" fillId="0" borderId="3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0" xfId="0" applyFont="1" applyFill="1" applyAlignment="1" applyProtection="1">
      <alignment/>
      <protection hidden="1"/>
    </xf>
    <xf numFmtId="0" fontId="0" fillId="0" borderId="31" xfId="0" applyFont="1" applyFill="1" applyBorder="1" applyAlignment="1" applyProtection="1">
      <alignment/>
      <protection hidden="1"/>
    </xf>
    <xf numFmtId="0" fontId="5" fillId="0" borderId="66"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8" fillId="0" borderId="0" xfId="0"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165" fontId="2" fillId="0" borderId="67" xfId="44" applyNumberFormat="1" applyFont="1" applyFill="1" applyBorder="1" applyAlignment="1" applyProtection="1">
      <alignment/>
      <protection hidden="1"/>
    </xf>
    <xf numFmtId="165" fontId="2" fillId="0" borderId="21" xfId="0" applyNumberFormat="1" applyFont="1" applyFill="1" applyBorder="1" applyAlignment="1" applyProtection="1">
      <alignment horizontal="center"/>
      <protection hidden="1"/>
    </xf>
    <xf numFmtId="165" fontId="2" fillId="0" borderId="46" xfId="44" applyNumberFormat="1" applyFont="1" applyFill="1" applyBorder="1" applyAlignment="1" applyProtection="1">
      <alignment horizontal="center"/>
      <protection hidden="1"/>
    </xf>
    <xf numFmtId="0" fontId="0" fillId="0" borderId="0" xfId="0" applyFont="1" applyFill="1" applyBorder="1" applyAlignment="1" applyProtection="1">
      <alignment horizontal="right"/>
      <protection hidden="1"/>
    </xf>
    <xf numFmtId="168" fontId="2" fillId="0" borderId="0" xfId="0" applyNumberFormat="1" applyFont="1" applyFill="1" applyBorder="1" applyAlignment="1" applyProtection="1">
      <alignment/>
      <protection hidden="1"/>
    </xf>
    <xf numFmtId="168" fontId="8" fillId="0" borderId="0" xfId="0" applyNumberFormat="1" applyFont="1" applyFill="1" applyBorder="1" applyAlignment="1" applyProtection="1">
      <alignment horizontal="center"/>
      <protection hidden="1"/>
    </xf>
    <xf numFmtId="0" fontId="0" fillId="0" borderId="38" xfId="0" applyFont="1" applyFill="1" applyBorder="1" applyAlignment="1" applyProtection="1">
      <alignment/>
      <protection hidden="1"/>
    </xf>
    <xf numFmtId="0" fontId="0" fillId="0" borderId="39" xfId="0" applyFont="1" applyFill="1" applyBorder="1" applyAlignment="1" applyProtection="1">
      <alignment/>
      <protection hidden="1"/>
    </xf>
    <xf numFmtId="0" fontId="0" fillId="0" borderId="40" xfId="0" applyFont="1" applyFill="1" applyBorder="1" applyAlignment="1" applyProtection="1">
      <alignment/>
      <protection hidden="1"/>
    </xf>
    <xf numFmtId="0" fontId="4" fillId="0" borderId="29" xfId="0" applyFont="1" applyFill="1" applyBorder="1" applyAlignment="1" applyProtection="1">
      <alignment/>
      <protection hidden="1"/>
    </xf>
    <xf numFmtId="0" fontId="4" fillId="0" borderId="20" xfId="0" applyFont="1" applyFill="1" applyBorder="1" applyAlignment="1" applyProtection="1">
      <alignment/>
      <protection hidden="1"/>
    </xf>
    <xf numFmtId="0" fontId="4" fillId="0" borderId="30" xfId="0" applyFont="1" applyFill="1" applyBorder="1" applyAlignment="1" applyProtection="1">
      <alignment/>
      <protection hidden="1"/>
    </xf>
    <xf numFmtId="0" fontId="4" fillId="0" borderId="0" xfId="0" applyFont="1" applyFill="1" applyAlignment="1" applyProtection="1">
      <alignment/>
      <protection hidden="1"/>
    </xf>
    <xf numFmtId="0" fontId="4" fillId="0" borderId="31" xfId="0" applyFont="1" applyFill="1" applyBorder="1" applyAlignment="1" applyProtection="1">
      <alignment/>
      <protection hidden="1"/>
    </xf>
    <xf numFmtId="0" fontId="4" fillId="0" borderId="32" xfId="0" applyFont="1" applyFill="1" applyBorder="1" applyAlignment="1" applyProtection="1">
      <alignment/>
      <protection hidden="1"/>
    </xf>
    <xf numFmtId="0" fontId="0" fillId="0" borderId="32" xfId="0" applyFont="1" applyFill="1" applyBorder="1" applyAlignment="1" applyProtection="1">
      <alignment vertical="center" wrapText="1"/>
      <protection hidden="1"/>
    </xf>
    <xf numFmtId="1" fontId="5" fillId="0" borderId="0" xfId="0" applyNumberFormat="1" applyFont="1" applyFill="1" applyBorder="1" applyAlignment="1" applyProtection="1">
      <alignment horizontal="right"/>
      <protection hidden="1"/>
    </xf>
    <xf numFmtId="0" fontId="5" fillId="0" borderId="0" xfId="0" applyFont="1" applyFill="1" applyAlignment="1" applyProtection="1">
      <alignment/>
      <protection hidden="1"/>
    </xf>
    <xf numFmtId="0" fontId="6" fillId="0" borderId="0" xfId="57" applyFont="1" applyFill="1">
      <alignment/>
      <protection/>
    </xf>
    <xf numFmtId="0" fontId="6" fillId="0" borderId="0" xfId="57" applyFont="1" applyFill="1" applyAlignment="1">
      <alignment horizontal="center" vertical="center" wrapText="1"/>
      <protection/>
    </xf>
    <xf numFmtId="0" fontId="6" fillId="0" borderId="0" xfId="57" applyFont="1" applyFill="1" applyAlignment="1">
      <alignment vertical="center"/>
      <protection/>
    </xf>
    <xf numFmtId="0" fontId="6" fillId="0" borderId="0" xfId="57" applyFont="1" applyFill="1" applyAlignment="1">
      <alignment horizontal="center" vertical="center"/>
      <protection/>
    </xf>
    <xf numFmtId="0" fontId="6" fillId="0" borderId="0" xfId="57" applyFont="1" applyFill="1" applyAlignment="1">
      <alignment horizontal="left" vertical="center"/>
      <protection/>
    </xf>
    <xf numFmtId="165" fontId="6" fillId="0" borderId="0" xfId="57" applyNumberFormat="1" applyFont="1" applyFill="1" applyAlignment="1">
      <alignment vertical="center"/>
      <protection/>
    </xf>
    <xf numFmtId="165" fontId="6" fillId="0" borderId="0" xfId="57" applyNumberFormat="1" applyFont="1" applyFill="1" applyAlignment="1">
      <alignment horizontal="right" vertical="center"/>
      <protection/>
    </xf>
    <xf numFmtId="1" fontId="6" fillId="0" borderId="0" xfId="57" applyNumberFormat="1" applyFont="1" applyFill="1" applyAlignment="1">
      <alignment horizontal="center" vertical="center"/>
      <protection/>
    </xf>
    <xf numFmtId="0" fontId="7" fillId="0" borderId="0" xfId="57" applyFont="1" applyFill="1">
      <alignment/>
      <protection/>
    </xf>
    <xf numFmtId="0" fontId="0" fillId="0" borderId="0" xfId="57" applyFont="1" applyFill="1">
      <alignment/>
      <protection/>
    </xf>
    <xf numFmtId="165" fontId="0" fillId="0" borderId="0" xfId="57" applyNumberFormat="1" applyFont="1" applyFill="1">
      <alignment/>
      <protection/>
    </xf>
    <xf numFmtId="1" fontId="0" fillId="0" borderId="0" xfId="57" applyNumberFormat="1" applyFont="1" applyFill="1" applyAlignment="1">
      <alignment horizontal="center" vertical="center"/>
      <protection/>
    </xf>
    <xf numFmtId="165" fontId="0" fillId="0" borderId="31" xfId="57" applyNumberFormat="1" applyFont="1" applyFill="1" applyBorder="1">
      <alignment/>
      <protection/>
    </xf>
    <xf numFmtId="0" fontId="5" fillId="0" borderId="45" xfId="57" applyFont="1" applyFill="1" applyBorder="1" applyAlignment="1">
      <alignment/>
      <protection/>
    </xf>
    <xf numFmtId="0" fontId="5" fillId="0" borderId="39" xfId="57" applyFont="1" applyFill="1" applyBorder="1" applyAlignment="1">
      <alignment/>
      <protection/>
    </xf>
    <xf numFmtId="0" fontId="4" fillId="0" borderId="0" xfId="57" applyFont="1" applyFill="1">
      <alignment/>
      <protection/>
    </xf>
    <xf numFmtId="165" fontId="5" fillId="0" borderId="21" xfId="57" applyNumberFormat="1" applyFont="1" applyFill="1" applyBorder="1" applyAlignment="1">
      <alignment horizontal="center" vertical="center" wrapText="1"/>
      <protection/>
    </xf>
    <xf numFmtId="10" fontId="17" fillId="0" borderId="21" xfId="57" applyNumberFormat="1" applyFont="1" applyFill="1" applyBorder="1" applyAlignment="1" applyProtection="1">
      <alignment horizontal="center" vertical="center" wrapText="1"/>
      <protection locked="0"/>
    </xf>
    <xf numFmtId="1" fontId="11" fillId="0" borderId="21" xfId="57" applyNumberFormat="1" applyFont="1" applyFill="1" applyBorder="1" applyAlignment="1">
      <alignment horizontal="center" vertical="center"/>
      <protection/>
    </xf>
    <xf numFmtId="10" fontId="11" fillId="0" borderId="21" xfId="57" applyNumberFormat="1" applyFont="1" applyFill="1" applyBorder="1" applyAlignment="1" applyProtection="1">
      <alignment horizontal="center" vertical="center" wrapText="1"/>
      <protection locked="0"/>
    </xf>
    <xf numFmtId="0" fontId="4" fillId="0" borderId="0" xfId="57" applyFont="1" applyFill="1" applyAlignment="1">
      <alignment horizontal="center" vertical="center" wrapText="1"/>
      <protection/>
    </xf>
    <xf numFmtId="0" fontId="4" fillId="0" borderId="0" xfId="57" applyFont="1" applyFill="1" applyAlignment="1">
      <alignment vertical="center"/>
      <protection/>
    </xf>
    <xf numFmtId="0" fontId="4" fillId="0" borderId="0" xfId="57" applyFont="1" applyFill="1" applyAlignment="1">
      <alignment horizontal="center" vertical="center"/>
      <protection/>
    </xf>
    <xf numFmtId="165" fontId="4" fillId="0" borderId="0" xfId="57" applyNumberFormat="1" applyFont="1" applyFill="1" applyAlignment="1">
      <alignment vertical="center"/>
      <protection/>
    </xf>
    <xf numFmtId="165" fontId="4" fillId="0" borderId="0" xfId="57" applyNumberFormat="1" applyFont="1" applyFill="1" applyAlignment="1">
      <alignment horizontal="right" vertical="center"/>
      <protection/>
    </xf>
    <xf numFmtId="1" fontId="4" fillId="0" borderId="0" xfId="57" applyNumberFormat="1" applyFont="1" applyFill="1" applyAlignment="1">
      <alignment horizontal="center" vertical="center"/>
      <protection/>
    </xf>
    <xf numFmtId="165" fontId="4" fillId="0" borderId="0" xfId="57" applyNumberFormat="1" applyFont="1" applyFill="1">
      <alignment/>
      <protection/>
    </xf>
    <xf numFmtId="0" fontId="11" fillId="0" borderId="21" xfId="57" applyFont="1" applyFill="1" applyBorder="1" applyAlignment="1">
      <alignment horizontal="center" vertical="center" wrapText="1"/>
      <protection/>
    </xf>
    <xf numFmtId="0" fontId="11" fillId="0" borderId="0" xfId="57" applyFont="1" applyFill="1">
      <alignment/>
      <protection/>
    </xf>
    <xf numFmtId="0" fontId="5" fillId="0" borderId="21" xfId="57" applyFont="1" applyFill="1" applyBorder="1" applyAlignment="1">
      <alignment horizontal="center" vertical="center" wrapText="1"/>
      <protection/>
    </xf>
    <xf numFmtId="1" fontId="5" fillId="0" borderId="21" xfId="57" applyNumberFormat="1" applyFont="1" applyFill="1" applyBorder="1" applyAlignment="1">
      <alignment horizontal="center" vertical="center" wrapText="1"/>
      <protection/>
    </xf>
    <xf numFmtId="0" fontId="0" fillId="0" borderId="0" xfId="57" applyFont="1" applyFill="1" applyAlignment="1">
      <alignment horizontal="center" vertical="center" wrapText="1"/>
      <protection/>
    </xf>
    <xf numFmtId="166" fontId="4" fillId="0" borderId="0" xfId="57" applyNumberFormat="1" applyFont="1" applyFill="1" applyAlignment="1">
      <alignment vertical="center"/>
      <protection/>
    </xf>
    <xf numFmtId="0" fontId="5" fillId="0" borderId="21" xfId="57" applyFont="1" applyFill="1" applyBorder="1" applyAlignment="1" applyProtection="1">
      <alignment horizontal="center" vertical="center" wrapText="1"/>
      <protection locked="0"/>
    </xf>
    <xf numFmtId="165" fontId="5" fillId="0" borderId="21" xfId="57" applyNumberFormat="1" applyFont="1" applyFill="1" applyBorder="1" applyAlignment="1" applyProtection="1">
      <alignment vertical="center"/>
      <protection locked="0"/>
    </xf>
    <xf numFmtId="0" fontId="5" fillId="0" borderId="45" xfId="57" applyFont="1" applyFill="1" applyBorder="1" applyAlignment="1" applyProtection="1">
      <alignment horizontal="center" vertical="center"/>
      <protection locked="0"/>
    </xf>
    <xf numFmtId="0" fontId="5" fillId="0" borderId="21" xfId="57" applyFont="1" applyFill="1" applyBorder="1" applyAlignment="1" applyProtection="1">
      <alignment horizontal="center" vertical="center"/>
      <protection locked="0"/>
    </xf>
    <xf numFmtId="165" fontId="5" fillId="0" borderId="45" xfId="57" applyNumberFormat="1" applyFont="1" applyFill="1" applyBorder="1" applyAlignment="1">
      <alignment vertical="center"/>
      <protection/>
    </xf>
    <xf numFmtId="165" fontId="5" fillId="0" borderId="21" xfId="57" applyNumberFormat="1" applyFont="1" applyFill="1" applyBorder="1" applyAlignment="1" applyProtection="1">
      <alignment horizontal="center" vertical="center"/>
      <protection locked="0"/>
    </xf>
    <xf numFmtId="165" fontId="5" fillId="0" borderId="21" xfId="57" applyNumberFormat="1" applyFont="1" applyFill="1" applyBorder="1" applyAlignment="1">
      <alignment vertical="center"/>
      <protection/>
    </xf>
    <xf numFmtId="165" fontId="5" fillId="0" borderId="21" xfId="57" applyNumberFormat="1" applyFont="1" applyFill="1" applyBorder="1" applyAlignment="1">
      <alignment horizontal="right" vertical="center"/>
      <protection/>
    </xf>
    <xf numFmtId="165" fontId="5" fillId="0" borderId="46" xfId="57" applyNumberFormat="1" applyFont="1" applyFill="1" applyBorder="1" applyAlignment="1">
      <alignment vertical="center"/>
      <protection/>
    </xf>
    <xf numFmtId="1" fontId="5" fillId="0" borderId="21" xfId="57" applyNumberFormat="1" applyFont="1" applyFill="1" applyBorder="1" applyAlignment="1" applyProtection="1">
      <alignment horizontal="center" vertical="center"/>
      <protection locked="0"/>
    </xf>
    <xf numFmtId="0" fontId="0" fillId="0" borderId="0" xfId="57" applyFont="1" applyFill="1" applyAlignment="1" applyProtection="1">
      <alignment horizontal="center" vertical="center" wrapText="1"/>
      <protection locked="0"/>
    </xf>
    <xf numFmtId="165" fontId="4" fillId="0" borderId="0" xfId="57" applyNumberFormat="1" applyFont="1" applyFill="1" applyAlignment="1">
      <alignment horizontal="center" vertical="center"/>
      <protection/>
    </xf>
    <xf numFmtId="165" fontId="5" fillId="0" borderId="0" xfId="57" applyNumberFormat="1" applyFont="1" applyFill="1" applyBorder="1" applyAlignment="1">
      <alignment vertical="center"/>
      <protection/>
    </xf>
    <xf numFmtId="1" fontId="5" fillId="0" borderId="21" xfId="57" applyNumberFormat="1" applyFont="1" applyFill="1" applyBorder="1" applyAlignment="1">
      <alignment horizontal="center" vertical="center"/>
      <protection/>
    </xf>
    <xf numFmtId="165" fontId="0" fillId="0" borderId="0" xfId="0" applyNumberFormat="1" applyFont="1" applyFill="1" applyAlignment="1">
      <alignment/>
    </xf>
    <xf numFmtId="0" fontId="0" fillId="0" borderId="0" xfId="0" applyFont="1" applyFill="1" applyAlignment="1">
      <alignment horizontal="right"/>
    </xf>
    <xf numFmtId="0" fontId="0" fillId="0" borderId="0" xfId="0" applyFont="1" applyFill="1" applyAlignment="1">
      <alignment horizontal="center" vertical="center" wrapText="1"/>
    </xf>
    <xf numFmtId="0" fontId="4" fillId="0" borderId="0" xfId="0" applyFont="1" applyFill="1" applyBorder="1" applyAlignment="1">
      <alignment wrapText="1"/>
    </xf>
    <xf numFmtId="0" fontId="13" fillId="0" borderId="0" xfId="0" applyFont="1" applyFill="1" applyBorder="1" applyAlignment="1">
      <alignment wrapText="1"/>
    </xf>
    <xf numFmtId="0" fontId="24" fillId="0" borderId="0" xfId="0" applyFont="1" applyFill="1" applyBorder="1" applyAlignment="1">
      <alignment vertical="center" wrapText="1"/>
    </xf>
    <xf numFmtId="0" fontId="5" fillId="0" borderId="0" xfId="0" applyFont="1" applyFill="1" applyBorder="1" applyAlignment="1">
      <alignment horizontal="right" wrapText="1"/>
    </xf>
    <xf numFmtId="2" fontId="5" fillId="0" borderId="0" xfId="0" applyNumberFormat="1" applyFont="1" applyFill="1" applyBorder="1" applyAlignment="1" applyProtection="1">
      <alignment horizontal="left" wrapText="1"/>
      <protection/>
    </xf>
    <xf numFmtId="0" fontId="4" fillId="0" borderId="0" xfId="0" applyFont="1" applyFill="1" applyBorder="1" applyAlignment="1">
      <alignment wrapText="1"/>
    </xf>
    <xf numFmtId="0" fontId="5" fillId="0" borderId="0" xfId="0" applyFont="1" applyFill="1" applyBorder="1" applyAlignment="1">
      <alignment horizontal="center" wrapText="1"/>
    </xf>
    <xf numFmtId="168" fontId="5" fillId="33" borderId="55" xfId="0" applyNumberFormat="1" applyFont="1" applyFill="1" applyBorder="1" applyAlignment="1" applyProtection="1">
      <alignment vertical="center"/>
      <protection hidden="1" locked="0"/>
    </xf>
    <xf numFmtId="0" fontId="10" fillId="0" borderId="0" xfId="0" applyFont="1" applyFill="1" applyBorder="1" applyAlignment="1">
      <alignment horizontal="left" wrapText="1"/>
    </xf>
    <xf numFmtId="0" fontId="24" fillId="0" borderId="0" xfId="0" applyFont="1" applyAlignment="1">
      <alignment wrapText="1"/>
    </xf>
    <xf numFmtId="0" fontId="17" fillId="0" borderId="0" xfId="0" applyFont="1" applyAlignment="1">
      <alignment wrapText="1"/>
    </xf>
    <xf numFmtId="0" fontId="24" fillId="0" borderId="0" xfId="0" applyFont="1" applyAlignment="1">
      <alignment horizontal="left" vertical="top" wrapText="1"/>
    </xf>
    <xf numFmtId="0" fontId="17" fillId="0" borderId="0" xfId="0" applyFont="1" applyAlignment="1">
      <alignment horizontal="left" wrapText="1"/>
    </xf>
    <xf numFmtId="0" fontId="29" fillId="0" borderId="0" xfId="0" applyFont="1" applyAlignment="1">
      <alignment horizontal="left" wrapText="1"/>
    </xf>
    <xf numFmtId="0" fontId="11" fillId="0" borderId="0" xfId="0" applyFont="1" applyAlignment="1">
      <alignment horizontal="left" vertical="top" wrapText="1"/>
    </xf>
    <xf numFmtId="0" fontId="17" fillId="0" borderId="0" xfId="0" applyFont="1" applyAlignment="1">
      <alignment vertical="justify" wrapText="1"/>
    </xf>
    <xf numFmtId="0" fontId="24" fillId="0" borderId="0" xfId="0" applyFont="1" applyFill="1" applyBorder="1" applyAlignment="1">
      <alignment horizontal="left" wrapText="1" indent="2"/>
    </xf>
    <xf numFmtId="0" fontId="24" fillId="0" borderId="0" xfId="0" applyFont="1" applyFill="1" applyBorder="1" applyAlignment="1">
      <alignment horizontal="left" wrapText="1" indent="2"/>
    </xf>
    <xf numFmtId="0" fontId="24" fillId="0" borderId="0" xfId="0" applyFont="1" applyFill="1" applyBorder="1" applyAlignment="1">
      <alignment wrapText="1"/>
    </xf>
    <xf numFmtId="0" fontId="24" fillId="0" borderId="0" xfId="0" applyFont="1" applyFill="1" applyBorder="1" applyAlignment="1">
      <alignment vertical="center" wrapText="1"/>
    </xf>
    <xf numFmtId="0" fontId="24" fillId="0" borderId="0" xfId="0" applyFont="1" applyFill="1" applyBorder="1" applyAlignment="1">
      <alignment horizontal="left" vertical="justify" wrapText="1" indent="2"/>
    </xf>
    <xf numFmtId="0" fontId="24" fillId="0" borderId="0" xfId="0" applyFont="1" applyAlignment="1">
      <alignment/>
    </xf>
    <xf numFmtId="0" fontId="17" fillId="0" borderId="0" xfId="0" applyFont="1" applyAlignment="1">
      <alignment/>
    </xf>
    <xf numFmtId="0" fontId="24" fillId="0" borderId="0" xfId="0" applyFont="1" applyAlignment="1">
      <alignment horizontal="left" wrapText="1" inden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5" fillId="0" borderId="44" xfId="57" applyFont="1" applyFill="1" applyBorder="1" applyAlignment="1">
      <alignment horizontal="left" vertical="center" wrapText="1"/>
      <protection/>
    </xf>
    <xf numFmtId="0" fontId="5" fillId="0" borderId="45" xfId="57" applyFont="1" applyFill="1" applyBorder="1" applyAlignment="1">
      <alignment horizontal="left" vertical="center" wrapText="1"/>
      <protection/>
    </xf>
    <xf numFmtId="0" fontId="5" fillId="0" borderId="46" xfId="57" applyFont="1" applyFill="1" applyBorder="1" applyAlignment="1">
      <alignment horizontal="left" vertical="center" wrapText="1"/>
      <protection/>
    </xf>
    <xf numFmtId="0" fontId="3" fillId="0" borderId="44" xfId="57" applyFont="1" applyFill="1" applyBorder="1" applyAlignment="1">
      <alignment horizontal="left" vertical="center"/>
      <protection/>
    </xf>
    <xf numFmtId="0" fontId="3" fillId="0" borderId="45" xfId="57" applyFont="1" applyFill="1" applyBorder="1" applyAlignment="1">
      <alignment horizontal="left" vertical="center"/>
      <protection/>
    </xf>
    <xf numFmtId="0" fontId="3" fillId="0" borderId="46" xfId="57" applyFont="1" applyFill="1" applyBorder="1" applyAlignment="1">
      <alignment horizontal="left" vertical="center"/>
      <protection/>
    </xf>
    <xf numFmtId="165" fontId="17" fillId="0" borderId="31" xfId="57" applyNumberFormat="1" applyFont="1" applyFill="1" applyBorder="1" applyAlignment="1">
      <alignment horizontal="right" vertical="center" wrapText="1"/>
      <protection/>
    </xf>
    <xf numFmtId="165" fontId="17" fillId="0" borderId="0" xfId="57" applyNumberFormat="1" applyFont="1" applyFill="1" applyAlignment="1">
      <alignment horizontal="right" vertical="center" wrapText="1"/>
      <protection/>
    </xf>
    <xf numFmtId="165" fontId="17" fillId="0" borderId="32" xfId="57" applyNumberFormat="1" applyFont="1" applyFill="1" applyBorder="1" applyAlignment="1">
      <alignment horizontal="right" vertical="center" wrapText="1"/>
      <protection/>
    </xf>
    <xf numFmtId="14" fontId="14" fillId="0" borderId="44" xfId="57" applyNumberFormat="1" applyFont="1" applyFill="1" applyBorder="1" applyAlignment="1">
      <alignment horizontal="center" vertical="center" wrapText="1"/>
      <protection/>
    </xf>
    <xf numFmtId="0" fontId="12" fillId="0" borderId="45" xfId="57" applyFont="1" applyFill="1" applyBorder="1" applyAlignment="1">
      <alignment horizontal="center" vertical="center" wrapText="1"/>
      <protection/>
    </xf>
    <xf numFmtId="0" fontId="12" fillId="0" borderId="46" xfId="57" applyFont="1" applyFill="1" applyBorder="1" applyAlignment="1">
      <alignment horizontal="center" vertical="center" wrapText="1"/>
      <protection/>
    </xf>
    <xf numFmtId="0" fontId="3" fillId="0" borderId="44" xfId="57" applyFont="1" applyFill="1" applyBorder="1" applyAlignment="1">
      <alignment horizontal="center" vertical="center"/>
      <protection/>
    </xf>
    <xf numFmtId="0" fontId="3" fillId="0" borderId="45" xfId="57" applyFont="1" applyFill="1" applyBorder="1" applyAlignment="1">
      <alignment horizontal="center" vertical="center"/>
      <protection/>
    </xf>
    <xf numFmtId="0" fontId="3" fillId="0" borderId="46" xfId="57" applyFont="1" applyFill="1" applyBorder="1" applyAlignment="1">
      <alignment horizontal="center" vertical="center"/>
      <protection/>
    </xf>
    <xf numFmtId="165" fontId="5" fillId="0" borderId="44" xfId="57" applyNumberFormat="1" applyFont="1" applyFill="1" applyBorder="1" applyAlignment="1">
      <alignment horizontal="center" vertical="center" wrapText="1"/>
      <protection/>
    </xf>
    <xf numFmtId="165" fontId="5" fillId="0" borderId="45" xfId="57" applyNumberFormat="1" applyFont="1" applyFill="1" applyBorder="1" applyAlignment="1">
      <alignment horizontal="center" vertical="center" wrapText="1"/>
      <protection/>
    </xf>
    <xf numFmtId="165" fontId="5" fillId="0" borderId="46" xfId="57" applyNumberFormat="1" applyFont="1" applyFill="1" applyBorder="1" applyAlignment="1">
      <alignment horizontal="center" vertical="center" wrapText="1"/>
      <protection/>
    </xf>
    <xf numFmtId="0" fontId="5" fillId="0" borderId="45" xfId="57" applyFont="1" applyFill="1" applyBorder="1" applyAlignment="1">
      <alignment horizontal="center"/>
      <protection/>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1" fontId="17" fillId="0" borderId="0" xfId="0" applyNumberFormat="1" applyFont="1" applyFill="1" applyAlignment="1">
      <alignment horizontal="right" vertical="center" wrapText="1"/>
    </xf>
    <xf numFmtId="1" fontId="17" fillId="0" borderId="32" xfId="0" applyNumberFormat="1" applyFont="1" applyFill="1" applyBorder="1" applyAlignment="1">
      <alignment horizontal="right" vertical="center" wrapText="1"/>
    </xf>
    <xf numFmtId="14" fontId="14" fillId="0" borderId="44" xfId="0" applyNumberFormat="1"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17" fillId="0" borderId="0" xfId="0" applyFont="1" applyFill="1" applyAlignment="1">
      <alignment horizontal="right" vertical="center" wrapText="1"/>
    </xf>
    <xf numFmtId="0" fontId="17" fillId="0" borderId="31"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22" fillId="33" borderId="44" xfId="0" applyFont="1" applyFill="1" applyBorder="1" applyAlignment="1" applyProtection="1">
      <alignment horizontal="center" vertical="center"/>
      <protection hidden="1"/>
    </xf>
    <xf numFmtId="0" fontId="22" fillId="33" borderId="45" xfId="0" applyFont="1" applyFill="1" applyBorder="1" applyAlignment="1" applyProtection="1">
      <alignment horizontal="center" vertical="center"/>
      <protection hidden="1"/>
    </xf>
    <xf numFmtId="0" fontId="22" fillId="33" borderId="46" xfId="0" applyFont="1" applyFill="1" applyBorder="1" applyAlignment="1" applyProtection="1">
      <alignment horizontal="center" vertical="center"/>
      <protection hidden="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0" fillId="0" borderId="44" xfId="0" applyFont="1" applyFill="1" applyBorder="1" applyAlignment="1" applyProtection="1">
      <alignment horizontal="center" vertical="center"/>
      <protection hidden="1"/>
    </xf>
    <xf numFmtId="0" fontId="10" fillId="0" borderId="46" xfId="0" applyFont="1" applyFill="1" applyBorder="1" applyAlignment="1" applyProtection="1">
      <alignment horizontal="center" vertical="center"/>
      <protection hidden="1"/>
    </xf>
    <xf numFmtId="14" fontId="12" fillId="0" borderId="44" xfId="0" applyNumberFormat="1" applyFont="1" applyFill="1" applyBorder="1" applyAlignment="1">
      <alignment horizontal="center" vertical="center" wrapText="1"/>
    </xf>
    <xf numFmtId="0" fontId="3" fillId="0" borderId="55"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13" fillId="0" borderId="2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4" fillId="0" borderId="31" xfId="0" applyFont="1" applyFill="1" applyBorder="1" applyAlignment="1">
      <alignment horizontal="right" vertical="center"/>
    </xf>
    <xf numFmtId="0" fontId="4" fillId="0" borderId="0" xfId="0" applyFont="1" applyFill="1" applyBorder="1" applyAlignment="1">
      <alignment horizontal="right"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5" fillId="0" borderId="68" xfId="0" applyFont="1" applyFill="1" applyBorder="1" applyAlignment="1" applyProtection="1">
      <alignment horizontal="center" vertical="center"/>
      <protection hidden="1"/>
    </xf>
    <xf numFmtId="0" fontId="5" fillId="0" borderId="66" xfId="0" applyFont="1" applyFill="1" applyBorder="1" applyAlignment="1" applyProtection="1">
      <alignment horizontal="center" vertical="center"/>
      <protection hidden="1"/>
    </xf>
    <xf numFmtId="14" fontId="12" fillId="0" borderId="44" xfId="0" applyNumberFormat="1" applyFont="1" applyFill="1" applyBorder="1" applyAlignment="1" applyProtection="1">
      <alignment horizontal="center" vertical="center" wrapText="1"/>
      <protection locked="0"/>
    </xf>
    <xf numFmtId="14" fontId="12" fillId="0" borderId="45" xfId="0" applyNumberFormat="1" applyFont="1" applyFill="1" applyBorder="1" applyAlignment="1" applyProtection="1">
      <alignment horizontal="center" vertical="center" wrapText="1"/>
      <protection locked="0"/>
    </xf>
    <xf numFmtId="14" fontId="12" fillId="0" borderId="46" xfId="0" applyNumberFormat="1" applyFont="1" applyFill="1" applyBorder="1" applyAlignment="1" applyProtection="1">
      <alignment horizontal="center" vertical="center" wrapText="1"/>
      <protection locked="0"/>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2" fillId="0" borderId="44"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46" xfId="0" applyFont="1" applyFill="1" applyBorder="1" applyAlignment="1">
      <alignment horizontal="left" vertical="center"/>
    </xf>
    <xf numFmtId="168" fontId="8" fillId="0" borderId="44" xfId="0" applyNumberFormat="1" applyFont="1" applyFill="1" applyBorder="1" applyAlignment="1" applyProtection="1">
      <alignment horizontal="center" vertical="center"/>
      <protection hidden="1"/>
    </xf>
    <xf numFmtId="168" fontId="8" fillId="0" borderId="45" xfId="0" applyNumberFormat="1" applyFont="1" applyFill="1" applyBorder="1" applyAlignment="1" applyProtection="1">
      <alignment horizontal="center" vertical="center"/>
      <protection hidden="1"/>
    </xf>
    <xf numFmtId="168" fontId="8" fillId="0" borderId="46" xfId="0" applyNumberFormat="1" applyFont="1" applyFill="1" applyBorder="1" applyAlignment="1" applyProtection="1">
      <alignment horizontal="center" vertical="center"/>
      <protection hidden="1"/>
    </xf>
    <xf numFmtId="0" fontId="5" fillId="0" borderId="69" xfId="0" applyFont="1" applyFill="1" applyBorder="1" applyAlignment="1" applyProtection="1">
      <alignment horizontal="center" vertical="center"/>
      <protection hidden="1"/>
    </xf>
    <xf numFmtId="0" fontId="5" fillId="0" borderId="70" xfId="0" applyFont="1" applyFill="1" applyBorder="1" applyAlignment="1" applyProtection="1">
      <alignment horizontal="center" vertical="center"/>
      <protection hidden="1"/>
    </xf>
    <xf numFmtId="0" fontId="11" fillId="0" borderId="44" xfId="0" applyFont="1" applyFill="1" applyBorder="1" applyAlignment="1" applyProtection="1">
      <alignment horizontal="center" vertical="center"/>
      <protection hidden="1"/>
    </xf>
    <xf numFmtId="0" fontId="11" fillId="0" borderId="45" xfId="0"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0" fontId="3" fillId="0" borderId="55"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0" fontId="3" fillId="0" borderId="38" xfId="0" applyFont="1" applyFill="1" applyBorder="1" applyAlignment="1" applyProtection="1">
      <alignment horizontal="center" vertical="center"/>
      <protection hidden="1"/>
    </xf>
    <xf numFmtId="0" fontId="3" fillId="0" borderId="39" xfId="0" applyFont="1" applyFill="1" applyBorder="1" applyAlignment="1" applyProtection="1">
      <alignment horizontal="center" vertical="center"/>
      <protection hidden="1"/>
    </xf>
    <xf numFmtId="0" fontId="3" fillId="0" borderId="40" xfId="0" applyFont="1" applyFill="1" applyBorder="1" applyAlignment="1" applyProtection="1">
      <alignment horizontal="center" vertical="center"/>
      <protection hidden="1"/>
    </xf>
    <xf numFmtId="0" fontId="17" fillId="0" borderId="0" xfId="0" applyFont="1" applyFill="1" applyAlignment="1" applyProtection="1">
      <alignment horizontal="right" vertical="center" wrapText="1"/>
      <protection hidden="1"/>
    </xf>
    <xf numFmtId="0" fontId="11" fillId="0" borderId="68" xfId="0" applyFont="1" applyFill="1" applyBorder="1" applyAlignment="1" applyProtection="1">
      <alignment horizontal="center" vertical="center"/>
      <protection hidden="1"/>
    </xf>
    <xf numFmtId="0" fontId="11" fillId="0" borderId="71" xfId="0" applyFont="1" applyFill="1" applyBorder="1" applyAlignment="1" applyProtection="1">
      <alignment horizontal="center" vertical="center"/>
      <protection hidden="1"/>
    </xf>
    <xf numFmtId="0" fontId="11" fillId="0" borderId="66" xfId="0" applyFont="1" applyFill="1" applyBorder="1" applyAlignment="1" applyProtection="1">
      <alignment horizontal="center" vertical="center"/>
      <protection hidden="1"/>
    </xf>
    <xf numFmtId="0" fontId="4" fillId="0" borderId="31"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0" fillId="0" borderId="44" xfId="0" applyFont="1" applyFill="1" applyBorder="1" applyAlignment="1" applyProtection="1">
      <alignment horizontal="left" vertical="center" wrapText="1"/>
      <protection hidden="1"/>
    </xf>
    <xf numFmtId="0" fontId="0" fillId="0" borderId="45" xfId="0" applyFont="1" applyFill="1" applyBorder="1" applyAlignment="1" applyProtection="1">
      <alignment horizontal="left" vertical="center" wrapText="1"/>
      <protection hidden="1"/>
    </xf>
    <xf numFmtId="0" fontId="0" fillId="0" borderId="46" xfId="0" applyFont="1" applyFill="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Forecast- Daycar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9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zoomScalePageLayoutView="0" workbookViewId="0" topLeftCell="A43">
      <selection activeCell="A54" sqref="A54"/>
    </sheetView>
  </sheetViews>
  <sheetFormatPr defaultColWidth="5.75390625" defaultRowHeight="12.75"/>
  <cols>
    <col min="1" max="1" width="111.50390625" style="234" customWidth="1"/>
    <col min="2" max="16384" width="5.75390625" style="234" customWidth="1"/>
  </cols>
  <sheetData>
    <row r="1" ht="21">
      <c r="A1" s="242" t="s">
        <v>197</v>
      </c>
    </row>
    <row r="3" ht="45">
      <c r="A3" s="243" t="s">
        <v>182</v>
      </c>
    </row>
    <row r="4" ht="15">
      <c r="A4" s="243"/>
    </row>
    <row r="5" spans="1:11" s="235" customFormat="1" ht="24">
      <c r="A5" s="244" t="s">
        <v>183</v>
      </c>
      <c r="C5" s="258"/>
      <c r="D5" s="258"/>
      <c r="E5" s="258"/>
      <c r="F5" s="258"/>
      <c r="G5" s="258"/>
      <c r="H5" s="234"/>
      <c r="I5" s="234"/>
      <c r="J5" s="234"/>
      <c r="K5" s="234"/>
    </row>
    <row r="6" ht="62.25">
      <c r="A6" s="243" t="s">
        <v>198</v>
      </c>
    </row>
    <row r="7" ht="15">
      <c r="A7" s="244"/>
    </row>
    <row r="8" spans="1:6" ht="17.25">
      <c r="A8" s="244" t="s">
        <v>184</v>
      </c>
      <c r="D8" s="259"/>
      <c r="E8" s="259"/>
      <c r="F8" s="259"/>
    </row>
    <row r="9" ht="60.75">
      <c r="A9" s="243" t="s">
        <v>193</v>
      </c>
    </row>
    <row r="10" spans="1:10" ht="16.5" customHeight="1">
      <c r="A10" s="243"/>
      <c r="D10" s="260"/>
      <c r="E10" s="261"/>
      <c r="F10" s="261"/>
      <c r="G10" s="261"/>
      <c r="H10" s="261"/>
      <c r="I10" s="261"/>
      <c r="J10" s="261"/>
    </row>
    <row r="11" ht="15">
      <c r="A11" s="244" t="s">
        <v>185</v>
      </c>
    </row>
    <row r="12" spans="1:10" ht="152.25" customHeight="1">
      <c r="A12" s="245" t="s">
        <v>218</v>
      </c>
      <c r="D12" s="262"/>
      <c r="E12" s="262"/>
      <c r="F12" s="262"/>
      <c r="G12" s="262"/>
      <c r="H12" s="262"/>
      <c r="I12" s="262"/>
      <c r="J12" s="262"/>
    </row>
    <row r="13" spans="1:10" ht="15">
      <c r="A13" s="244" t="s">
        <v>199</v>
      </c>
      <c r="D13" s="262"/>
      <c r="E13" s="262"/>
      <c r="F13" s="262"/>
      <c r="G13" s="262"/>
      <c r="H13" s="262"/>
      <c r="I13" s="262"/>
      <c r="J13" s="262"/>
    </row>
    <row r="14" ht="15">
      <c r="A14" s="246" t="s">
        <v>186</v>
      </c>
    </row>
    <row r="15" ht="45">
      <c r="A15" s="246" t="s">
        <v>194</v>
      </c>
    </row>
    <row r="16" spans="1:10" ht="45">
      <c r="A16" s="247" t="s">
        <v>195</v>
      </c>
      <c r="D16" s="261"/>
      <c r="E16" s="261"/>
      <c r="F16" s="261"/>
      <c r="G16" s="261"/>
      <c r="H16" s="261"/>
      <c r="I16" s="261"/>
      <c r="J16" s="261"/>
    </row>
    <row r="17" spans="1:10" ht="30">
      <c r="A17" s="246" t="s">
        <v>187</v>
      </c>
      <c r="D17" s="261"/>
      <c r="E17" s="261"/>
      <c r="F17" s="261"/>
      <c r="G17" s="261"/>
      <c r="H17" s="261"/>
      <c r="I17" s="261"/>
      <c r="J17" s="261"/>
    </row>
    <row r="18" spans="1:7" ht="15">
      <c r="A18" s="246" t="s">
        <v>188</v>
      </c>
      <c r="D18" s="236"/>
      <c r="E18" s="236"/>
      <c r="F18" s="236"/>
      <c r="G18" s="236"/>
    </row>
    <row r="19" spans="1:5" ht="15">
      <c r="A19" s="246" t="s">
        <v>189</v>
      </c>
      <c r="D19" s="236"/>
      <c r="E19" s="236"/>
    </row>
    <row r="20" ht="45">
      <c r="A20" s="246" t="s">
        <v>196</v>
      </c>
    </row>
    <row r="21" spans="1:5" ht="17.25" customHeight="1">
      <c r="A21" s="249" t="s">
        <v>200</v>
      </c>
      <c r="D21" s="236"/>
      <c r="E21" s="236"/>
    </row>
    <row r="22" spans="1:5" ht="30">
      <c r="A22" s="250" t="s">
        <v>201</v>
      </c>
      <c r="D22" s="236"/>
      <c r="E22" s="236"/>
    </row>
    <row r="23" spans="1:5" s="252" customFormat="1" ht="90">
      <c r="A23" s="251" t="s">
        <v>219</v>
      </c>
      <c r="D23" s="253"/>
      <c r="E23" s="253"/>
    </row>
    <row r="24" spans="1:5" s="252" customFormat="1" ht="18" customHeight="1">
      <c r="A24" s="254" t="s">
        <v>202</v>
      </c>
      <c r="D24" s="253"/>
      <c r="E24" s="253"/>
    </row>
    <row r="25" spans="1:5" s="252" customFormat="1" ht="30" customHeight="1">
      <c r="A25" s="251" t="s">
        <v>203</v>
      </c>
      <c r="D25" s="253"/>
      <c r="E25" s="253"/>
    </row>
    <row r="26" spans="1:5" s="252" customFormat="1" ht="32.25" customHeight="1">
      <c r="A26" s="251" t="s">
        <v>204</v>
      </c>
      <c r="D26" s="253"/>
      <c r="E26" s="253"/>
    </row>
    <row r="27" spans="1:5" s="252" customFormat="1" ht="32.25" customHeight="1">
      <c r="A27" s="251"/>
      <c r="D27" s="253"/>
      <c r="E27" s="253"/>
    </row>
    <row r="28" spans="1:5" ht="17.25">
      <c r="A28" s="248" t="s">
        <v>190</v>
      </c>
      <c r="D28" s="266"/>
      <c r="E28" s="266"/>
    </row>
    <row r="29" spans="1:10" ht="15">
      <c r="A29" s="255" t="s">
        <v>205</v>
      </c>
      <c r="D29" s="267"/>
      <c r="E29" s="267"/>
      <c r="F29" s="267"/>
      <c r="G29" s="267"/>
      <c r="H29" s="267"/>
      <c r="I29" s="267"/>
      <c r="J29" s="267"/>
    </row>
    <row r="30" ht="15">
      <c r="A30" s="255" t="s">
        <v>206</v>
      </c>
    </row>
    <row r="31" s="239" customFormat="1" ht="30">
      <c r="A31" s="243" t="s">
        <v>207</v>
      </c>
    </row>
    <row r="32" spans="1:11" ht="15">
      <c r="A32" s="255" t="s">
        <v>208</v>
      </c>
      <c r="C32" s="263"/>
      <c r="D32" s="263"/>
      <c r="E32" s="263"/>
      <c r="F32" s="263"/>
      <c r="G32" s="263"/>
      <c r="H32" s="263"/>
      <c r="I32" s="263"/>
      <c r="J32" s="263"/>
      <c r="K32" s="263"/>
    </row>
    <row r="33" ht="15">
      <c r="A33" s="255" t="s">
        <v>209</v>
      </c>
    </row>
    <row r="34" spans="1:6" ht="17.25">
      <c r="A34" s="255" t="s">
        <v>210</v>
      </c>
      <c r="C34" s="264"/>
      <c r="D34" s="264"/>
      <c r="E34" s="264"/>
      <c r="F34" s="264"/>
    </row>
    <row r="35" ht="28.5" customHeight="1">
      <c r="A35" s="243" t="s">
        <v>211</v>
      </c>
    </row>
    <row r="36" spans="1:6" ht="15">
      <c r="A36" s="255"/>
      <c r="C36" s="265"/>
      <c r="D36" s="265"/>
      <c r="E36" s="265"/>
      <c r="F36" s="265"/>
    </row>
    <row r="37" spans="1:6" ht="30">
      <c r="A37" s="243" t="s">
        <v>212</v>
      </c>
      <c r="C37" s="265"/>
      <c r="D37" s="265"/>
      <c r="E37" s="265"/>
      <c r="F37" s="265"/>
    </row>
    <row r="38" spans="1:6" ht="15">
      <c r="A38" s="255"/>
      <c r="C38" s="265"/>
      <c r="D38" s="265"/>
      <c r="E38" s="265"/>
      <c r="F38" s="265"/>
    </row>
    <row r="39" spans="1:6" ht="15">
      <c r="A39" s="256" t="s">
        <v>213</v>
      </c>
      <c r="C39" s="266"/>
      <c r="D39" s="266"/>
      <c r="E39" s="237"/>
      <c r="F39" s="238"/>
    </row>
    <row r="40" spans="1:6" ht="30">
      <c r="A40" s="257" t="s">
        <v>214</v>
      </c>
      <c r="C40" s="240"/>
      <c r="D40" s="240"/>
      <c r="E40" s="237"/>
      <c r="F40" s="238"/>
    </row>
    <row r="41" ht="15">
      <c r="A41" s="255"/>
    </row>
    <row r="42" ht="15">
      <c r="A42" s="255" t="s">
        <v>215</v>
      </c>
    </row>
    <row r="43" ht="15">
      <c r="A43" s="255"/>
    </row>
    <row r="44" ht="15">
      <c r="A44" s="243" t="s">
        <v>216</v>
      </c>
    </row>
    <row r="45" ht="15">
      <c r="A45" s="255"/>
    </row>
    <row r="46" ht="30">
      <c r="A46" s="244" t="s">
        <v>217</v>
      </c>
    </row>
    <row r="47" ht="15">
      <c r="A47" s="255"/>
    </row>
    <row r="48" ht="30">
      <c r="A48" s="243" t="s">
        <v>191</v>
      </c>
    </row>
    <row r="49" ht="15">
      <c r="A49" s="244" t="s">
        <v>192</v>
      </c>
    </row>
    <row r="50" ht="15">
      <c r="A50" s="245" t="s">
        <v>220</v>
      </c>
    </row>
    <row r="51" ht="15">
      <c r="A51" s="252" t="s">
        <v>221</v>
      </c>
    </row>
    <row r="52" ht="15">
      <c r="A52" s="252" t="s">
        <v>222</v>
      </c>
    </row>
  </sheetData>
  <sheetProtection/>
  <mergeCells count="11">
    <mergeCell ref="C36:F38"/>
    <mergeCell ref="C39:D39"/>
    <mergeCell ref="D16:J17"/>
    <mergeCell ref="D28:E28"/>
    <mergeCell ref="D29:J29"/>
    <mergeCell ref="C5:G5"/>
    <mergeCell ref="D8:F8"/>
    <mergeCell ref="D10:J10"/>
    <mergeCell ref="D12:J13"/>
    <mergeCell ref="C32:K32"/>
    <mergeCell ref="C34:F34"/>
  </mergeCells>
  <printOptions/>
  <pageMargins left="0.75" right="0.75" top="1" bottom="1" header="0.5" footer="0.5"/>
  <pageSetup fitToHeight="4"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R45"/>
  <sheetViews>
    <sheetView zoomScalePageLayoutView="0" workbookViewId="0" topLeftCell="B13">
      <selection activeCell="D45" sqref="D45"/>
    </sheetView>
  </sheetViews>
  <sheetFormatPr defaultColWidth="9.00390625" defaultRowHeight="12.75"/>
  <cols>
    <col min="1" max="1" width="9.00390625" style="184" customWidth="1"/>
    <col min="2" max="2" width="2.75390625" style="184" customWidth="1"/>
    <col min="3" max="3" width="18.625" style="185" customWidth="1"/>
    <col min="4" max="4" width="9.00390625" style="186" customWidth="1"/>
    <col min="5" max="5" width="10.125" style="187" customWidth="1"/>
    <col min="6" max="6" width="9.00390625" style="187" customWidth="1"/>
    <col min="7" max="7" width="12.25390625" style="189" bestFit="1" customWidth="1"/>
    <col min="8" max="8" width="8.50390625" style="189" customWidth="1"/>
    <col min="9" max="9" width="11.00390625" style="189" customWidth="1"/>
    <col min="10" max="10" width="8.875" style="187" customWidth="1"/>
    <col min="11" max="11" width="8.875" style="190" customWidth="1"/>
    <col min="12" max="12" width="11.875" style="189" customWidth="1"/>
    <col min="13" max="13" width="2.00390625" style="184" customWidth="1"/>
    <col min="14" max="14" width="5.00390625" style="191" customWidth="1"/>
    <col min="15" max="15" width="2.00390625" style="184" customWidth="1"/>
    <col min="16" max="16" width="10.375" style="189" customWidth="1"/>
    <col min="17" max="17" width="1.25" style="192" customWidth="1"/>
    <col min="18" max="18" width="11.875" style="186" customWidth="1"/>
    <col min="19" max="19" width="2.75390625" style="184" customWidth="1"/>
    <col min="20" max="16384" width="9.00390625" style="184" customWidth="1"/>
  </cols>
  <sheetData>
    <row r="2" ht="14.25" thickBot="1">
      <c r="F2" s="188"/>
    </row>
    <row r="3" spans="2:18" ht="24.75" thickBot="1">
      <c r="B3" s="193"/>
      <c r="C3" s="271" t="s">
        <v>181</v>
      </c>
      <c r="D3" s="272"/>
      <c r="E3" s="272"/>
      <c r="F3" s="272"/>
      <c r="G3" s="272"/>
      <c r="H3" s="272"/>
      <c r="I3" s="272"/>
      <c r="J3" s="272"/>
      <c r="K3" s="273"/>
      <c r="L3" s="274" t="s">
        <v>158</v>
      </c>
      <c r="M3" s="275"/>
      <c r="N3" s="275"/>
      <c r="O3" s="276"/>
      <c r="P3" s="277"/>
      <c r="Q3" s="278"/>
      <c r="R3" s="279"/>
    </row>
    <row r="4" spans="2:15" ht="14.25" thickBot="1">
      <c r="B4" s="193"/>
      <c r="C4" s="193"/>
      <c r="D4" s="193"/>
      <c r="E4" s="193"/>
      <c r="F4" s="193"/>
      <c r="G4" s="193"/>
      <c r="H4" s="193"/>
      <c r="I4" s="193"/>
      <c r="J4" s="193"/>
      <c r="K4" s="193"/>
      <c r="L4" s="194"/>
      <c r="M4" s="193"/>
      <c r="N4" s="195"/>
      <c r="O4" s="193"/>
    </row>
    <row r="5" spans="2:18" ht="24.75" thickBot="1">
      <c r="B5" s="193"/>
      <c r="C5" s="280" t="s">
        <v>168</v>
      </c>
      <c r="D5" s="281"/>
      <c r="E5" s="281"/>
      <c r="F5" s="281"/>
      <c r="G5" s="281"/>
      <c r="H5" s="281"/>
      <c r="I5" s="281"/>
      <c r="J5" s="281"/>
      <c r="K5" s="282"/>
      <c r="L5" s="196"/>
      <c r="M5" s="193"/>
      <c r="N5" s="195"/>
      <c r="O5" s="193"/>
      <c r="P5" s="283" t="s">
        <v>122</v>
      </c>
      <c r="Q5" s="284"/>
      <c r="R5" s="285"/>
    </row>
    <row r="6" spans="2:15" ht="14.25" thickBot="1">
      <c r="B6" s="193"/>
      <c r="C6" s="193"/>
      <c r="D6" s="193"/>
      <c r="E6" s="193"/>
      <c r="F6" s="193"/>
      <c r="G6" s="193"/>
      <c r="H6" s="286" t="str">
        <f>IF(I7=0,"Please insert NI Rate","")</f>
        <v>Please insert NI Rate</v>
      </c>
      <c r="I6" s="286"/>
      <c r="J6" s="193"/>
      <c r="K6" s="197" t="str">
        <f>IF(L7=0,"Please insert Pension Rate","")</f>
        <v>Please insert Pension Rate</v>
      </c>
      <c r="L6" s="198"/>
      <c r="M6" s="193"/>
      <c r="N6" s="195"/>
      <c r="O6" s="193"/>
    </row>
    <row r="7" spans="3:18" s="199" customFormat="1" ht="26.25" customHeight="1" thickBot="1">
      <c r="C7" s="268" t="s">
        <v>130</v>
      </c>
      <c r="D7" s="269"/>
      <c r="E7" s="269"/>
      <c r="F7" s="270"/>
      <c r="G7" s="193"/>
      <c r="H7" s="200" t="s">
        <v>127</v>
      </c>
      <c r="I7" s="201"/>
      <c r="J7" s="193"/>
      <c r="K7" s="200" t="s">
        <v>128</v>
      </c>
      <c r="L7" s="201"/>
      <c r="N7" s="202">
        <v>8</v>
      </c>
      <c r="P7" s="200" t="s">
        <v>119</v>
      </c>
      <c r="Q7" s="193"/>
      <c r="R7" s="203">
        <v>0</v>
      </c>
    </row>
    <row r="8" spans="3:18" s="199" customFormat="1" ht="9.75" customHeight="1" thickBot="1">
      <c r="C8" s="204"/>
      <c r="D8" s="205"/>
      <c r="E8" s="206"/>
      <c r="F8" s="206"/>
      <c r="G8" s="207"/>
      <c r="H8" s="207"/>
      <c r="I8" s="207"/>
      <c r="J8" s="206"/>
      <c r="K8" s="208"/>
      <c r="L8" s="207"/>
      <c r="N8" s="209"/>
      <c r="P8" s="210"/>
      <c r="Q8" s="193"/>
      <c r="R8" s="205"/>
    </row>
    <row r="9" spans="3:18" s="199" customFormat="1" ht="25.5" customHeight="1" thickBot="1">
      <c r="C9" s="211">
        <v>1</v>
      </c>
      <c r="D9" s="211">
        <v>2</v>
      </c>
      <c r="E9" s="211">
        <v>3</v>
      </c>
      <c r="F9" s="211">
        <v>4</v>
      </c>
      <c r="G9" s="193"/>
      <c r="H9" s="211">
        <v>5</v>
      </c>
      <c r="I9" s="193"/>
      <c r="J9" s="211">
        <v>6</v>
      </c>
      <c r="K9" s="193"/>
      <c r="L9" s="193"/>
      <c r="M9" s="212"/>
      <c r="N9" s="202">
        <v>7</v>
      </c>
      <c r="P9" s="193"/>
      <c r="Q9" s="193"/>
      <c r="R9" s="193"/>
    </row>
    <row r="10" spans="3:18" s="199" customFormat="1" ht="9.75" customHeight="1" thickBot="1">
      <c r="C10" s="204"/>
      <c r="D10" s="205"/>
      <c r="E10" s="206"/>
      <c r="F10" s="206"/>
      <c r="G10" s="207"/>
      <c r="H10" s="207"/>
      <c r="I10" s="207"/>
      <c r="J10" s="206"/>
      <c r="K10" s="208"/>
      <c r="L10" s="207"/>
      <c r="N10" s="209"/>
      <c r="P10" s="210"/>
      <c r="Q10" s="193"/>
      <c r="R10" s="205"/>
    </row>
    <row r="11" spans="3:18" s="204" customFormat="1" ht="45.75" customHeight="1" thickBot="1">
      <c r="C11" s="213" t="s">
        <v>180</v>
      </c>
      <c r="D11" s="213" t="s">
        <v>106</v>
      </c>
      <c r="E11" s="213" t="s">
        <v>107</v>
      </c>
      <c r="F11" s="213" t="s">
        <v>108</v>
      </c>
      <c r="G11" s="200" t="s">
        <v>109</v>
      </c>
      <c r="H11" s="200" t="s">
        <v>126</v>
      </c>
      <c r="I11" s="200" t="s">
        <v>110</v>
      </c>
      <c r="J11" s="213" t="s">
        <v>111</v>
      </c>
      <c r="K11" s="200" t="s">
        <v>112</v>
      </c>
      <c r="L11" s="200" t="s">
        <v>121</v>
      </c>
      <c r="N11" s="214" t="s">
        <v>117</v>
      </c>
      <c r="P11" s="200" t="s">
        <v>113</v>
      </c>
      <c r="Q11" s="193"/>
      <c r="R11" s="213" t="s">
        <v>25</v>
      </c>
    </row>
    <row r="12" spans="3:18" s="199" customFormat="1" ht="6.75" customHeight="1" thickBot="1">
      <c r="C12" s="215"/>
      <c r="D12" s="207"/>
      <c r="E12" s="206"/>
      <c r="F12" s="206"/>
      <c r="G12" s="207"/>
      <c r="H12" s="207"/>
      <c r="I12" s="207"/>
      <c r="J12" s="206"/>
      <c r="K12" s="208"/>
      <c r="L12" s="207"/>
      <c r="N12" s="209"/>
      <c r="P12" s="207"/>
      <c r="Q12" s="193"/>
      <c r="R12" s="216"/>
    </row>
    <row r="13" spans="3:18" s="199" customFormat="1" ht="13.5" thickBot="1">
      <c r="C13" s="217" t="s">
        <v>94</v>
      </c>
      <c r="D13" s="218"/>
      <c r="E13" s="219"/>
      <c r="F13" s="220"/>
      <c r="G13" s="221">
        <f>D13*E13*F13</f>
        <v>0</v>
      </c>
      <c r="H13" s="222"/>
      <c r="I13" s="223">
        <f>IF(H13="yes",G13*$I$7,0)</f>
        <v>0</v>
      </c>
      <c r="J13" s="222"/>
      <c r="K13" s="224">
        <f>IF(J13="yes",G13*$L$7,0)</f>
        <v>0</v>
      </c>
      <c r="L13" s="225">
        <f>G13+I13+K13</f>
        <v>0</v>
      </c>
      <c r="N13" s="226"/>
      <c r="P13" s="223">
        <f>L13*$R$7</f>
        <v>0</v>
      </c>
      <c r="Q13" s="193"/>
      <c r="R13" s="223">
        <f>(L13+P13)*N13</f>
        <v>0</v>
      </c>
    </row>
    <row r="14" spans="3:18" s="199" customFormat="1" ht="6.75" customHeight="1" thickBot="1">
      <c r="C14" s="227"/>
      <c r="D14" s="207"/>
      <c r="E14" s="206"/>
      <c r="F14" s="206"/>
      <c r="G14" s="207"/>
      <c r="H14" s="228"/>
      <c r="I14" s="207"/>
      <c r="J14" s="206"/>
      <c r="K14" s="208"/>
      <c r="L14" s="207"/>
      <c r="N14" s="209"/>
      <c r="P14" s="207"/>
      <c r="Q14" s="193"/>
      <c r="R14" s="207"/>
    </row>
    <row r="15" spans="3:18" s="199" customFormat="1" ht="26.25" customHeight="1" thickBot="1">
      <c r="C15" s="217" t="s">
        <v>95</v>
      </c>
      <c r="D15" s="218"/>
      <c r="E15" s="219"/>
      <c r="F15" s="220"/>
      <c r="G15" s="221">
        <f>D15*E15*F15</f>
        <v>0</v>
      </c>
      <c r="H15" s="222"/>
      <c r="I15" s="223">
        <f>IF(H15="yes",G15*$I$7,0)</f>
        <v>0</v>
      </c>
      <c r="J15" s="222"/>
      <c r="K15" s="224">
        <f>IF(J15="yes",G15*$L$7,0)</f>
        <v>0</v>
      </c>
      <c r="L15" s="225">
        <f>G15+I15+K15</f>
        <v>0</v>
      </c>
      <c r="N15" s="226"/>
      <c r="P15" s="223">
        <f>L15*$R$7</f>
        <v>0</v>
      </c>
      <c r="Q15" s="193"/>
      <c r="R15" s="223">
        <f>(L15+P15)*N15</f>
        <v>0</v>
      </c>
    </row>
    <row r="16" spans="3:18" s="199" customFormat="1" ht="6.75" customHeight="1" thickBot="1">
      <c r="C16" s="227"/>
      <c r="D16" s="207"/>
      <c r="E16" s="206"/>
      <c r="F16" s="206"/>
      <c r="G16" s="207"/>
      <c r="H16" s="228"/>
      <c r="I16" s="207"/>
      <c r="J16" s="206"/>
      <c r="K16" s="208"/>
      <c r="L16" s="207"/>
      <c r="N16" s="209"/>
      <c r="P16" s="207"/>
      <c r="Q16" s="193"/>
      <c r="R16" s="207"/>
    </row>
    <row r="17" spans="3:18" s="199" customFormat="1" ht="26.25" customHeight="1" thickBot="1">
      <c r="C17" s="217" t="s">
        <v>96</v>
      </c>
      <c r="D17" s="218"/>
      <c r="E17" s="219"/>
      <c r="F17" s="220"/>
      <c r="G17" s="221">
        <f>D17*E17*F17</f>
        <v>0</v>
      </c>
      <c r="H17" s="222"/>
      <c r="I17" s="223">
        <f>IF(H17="yes",G17*$I$7,0)</f>
        <v>0</v>
      </c>
      <c r="J17" s="222"/>
      <c r="K17" s="224">
        <f>IF(J17="yes",G17*$L$7,0)</f>
        <v>0</v>
      </c>
      <c r="L17" s="225">
        <f>G17+I17+K17</f>
        <v>0</v>
      </c>
      <c r="N17" s="226"/>
      <c r="P17" s="223">
        <f>L17*$R$7</f>
        <v>0</v>
      </c>
      <c r="Q17" s="193"/>
      <c r="R17" s="223">
        <f>(L17+P17)*N17</f>
        <v>0</v>
      </c>
    </row>
    <row r="18" spans="3:18" s="199" customFormat="1" ht="6.75" customHeight="1" thickBot="1">
      <c r="C18" s="227"/>
      <c r="D18" s="207"/>
      <c r="E18" s="206"/>
      <c r="F18" s="206"/>
      <c r="G18" s="207"/>
      <c r="H18" s="228"/>
      <c r="I18" s="207"/>
      <c r="J18" s="206"/>
      <c r="K18" s="208"/>
      <c r="L18" s="207"/>
      <c r="N18" s="209"/>
      <c r="P18" s="207"/>
      <c r="Q18" s="193"/>
      <c r="R18" s="207"/>
    </row>
    <row r="19" spans="3:18" s="199" customFormat="1" ht="26.25" customHeight="1" thickBot="1">
      <c r="C19" s="217" t="s">
        <v>97</v>
      </c>
      <c r="D19" s="218"/>
      <c r="E19" s="219"/>
      <c r="F19" s="220"/>
      <c r="G19" s="221">
        <f>D19*E19*F19</f>
        <v>0</v>
      </c>
      <c r="H19" s="222"/>
      <c r="I19" s="223">
        <f>IF(H19="yes",G19*$I$7,0)</f>
        <v>0</v>
      </c>
      <c r="J19" s="222"/>
      <c r="K19" s="224">
        <f>IF(J19="yes",G19*$L$7,0)</f>
        <v>0</v>
      </c>
      <c r="L19" s="225">
        <f>G19+I19+K19</f>
        <v>0</v>
      </c>
      <c r="N19" s="226"/>
      <c r="P19" s="223">
        <f>L19*$R$7</f>
        <v>0</v>
      </c>
      <c r="Q19" s="193"/>
      <c r="R19" s="223">
        <f>(L19+P19)*N19</f>
        <v>0</v>
      </c>
    </row>
    <row r="20" spans="3:18" s="199" customFormat="1" ht="6.75" customHeight="1" thickBot="1">
      <c r="C20" s="227"/>
      <c r="D20" s="207"/>
      <c r="E20" s="206"/>
      <c r="F20" s="206"/>
      <c r="G20" s="207"/>
      <c r="H20" s="228"/>
      <c r="I20" s="207"/>
      <c r="J20" s="206"/>
      <c r="K20" s="208"/>
      <c r="L20" s="207"/>
      <c r="N20" s="209"/>
      <c r="P20" s="207"/>
      <c r="Q20" s="193"/>
      <c r="R20" s="207"/>
    </row>
    <row r="21" spans="3:18" s="199" customFormat="1" ht="26.25" customHeight="1" thickBot="1">
      <c r="C21" s="217" t="s">
        <v>98</v>
      </c>
      <c r="D21" s="218"/>
      <c r="E21" s="219"/>
      <c r="F21" s="220"/>
      <c r="G21" s="221">
        <f>D21*E21*F21</f>
        <v>0</v>
      </c>
      <c r="H21" s="222"/>
      <c r="I21" s="223">
        <f>IF(H21="yes",G21*$I$7,0)</f>
        <v>0</v>
      </c>
      <c r="J21" s="222"/>
      <c r="K21" s="224">
        <f>IF(J21="yes",G21*$L$7,0)</f>
        <v>0</v>
      </c>
      <c r="L21" s="225">
        <f>G21+I21+K21</f>
        <v>0</v>
      </c>
      <c r="N21" s="226"/>
      <c r="P21" s="223">
        <f>L21*$R$7</f>
        <v>0</v>
      </c>
      <c r="Q21" s="193"/>
      <c r="R21" s="223">
        <f>(L21+P21)*N21</f>
        <v>0</v>
      </c>
    </row>
    <row r="22" spans="3:18" s="199" customFormat="1" ht="6.75" customHeight="1" thickBot="1">
      <c r="C22" s="227"/>
      <c r="D22" s="207"/>
      <c r="E22" s="206"/>
      <c r="F22" s="206"/>
      <c r="G22" s="207"/>
      <c r="H22" s="228"/>
      <c r="I22" s="207"/>
      <c r="J22" s="206"/>
      <c r="K22" s="208"/>
      <c r="L22" s="207"/>
      <c r="N22" s="209"/>
      <c r="P22" s="207"/>
      <c r="Q22" s="193"/>
      <c r="R22" s="207"/>
    </row>
    <row r="23" spans="3:18" s="199" customFormat="1" ht="26.25" customHeight="1" thickBot="1">
      <c r="C23" s="217" t="s">
        <v>99</v>
      </c>
      <c r="D23" s="218"/>
      <c r="E23" s="219"/>
      <c r="F23" s="220"/>
      <c r="G23" s="221">
        <f>D23*E23*F23</f>
        <v>0</v>
      </c>
      <c r="H23" s="222"/>
      <c r="I23" s="223">
        <f>IF(H23="yes",G23*$I$7,0)</f>
        <v>0</v>
      </c>
      <c r="J23" s="222"/>
      <c r="K23" s="224">
        <f>IF(J23="yes",G23*$L$7,0)</f>
        <v>0</v>
      </c>
      <c r="L23" s="225">
        <f>G23+I23+K23</f>
        <v>0</v>
      </c>
      <c r="N23" s="226"/>
      <c r="P23" s="223">
        <f>L23*$R$7</f>
        <v>0</v>
      </c>
      <c r="Q23" s="193"/>
      <c r="R23" s="223">
        <f>(L23+P23)*N23</f>
        <v>0</v>
      </c>
    </row>
    <row r="24" spans="3:18" s="199" customFormat="1" ht="6.75" customHeight="1" thickBot="1">
      <c r="C24" s="227"/>
      <c r="D24" s="207"/>
      <c r="E24" s="206"/>
      <c r="F24" s="206"/>
      <c r="G24" s="207"/>
      <c r="H24" s="228"/>
      <c r="I24" s="207"/>
      <c r="J24" s="206"/>
      <c r="K24" s="208"/>
      <c r="L24" s="207"/>
      <c r="N24" s="209"/>
      <c r="P24" s="207"/>
      <c r="Q24" s="193"/>
      <c r="R24" s="207"/>
    </row>
    <row r="25" spans="3:18" s="199" customFormat="1" ht="26.25" customHeight="1" thickBot="1">
      <c r="C25" s="217" t="s">
        <v>100</v>
      </c>
      <c r="D25" s="218"/>
      <c r="E25" s="219"/>
      <c r="F25" s="220"/>
      <c r="G25" s="221">
        <f>D25*E25*F25</f>
        <v>0</v>
      </c>
      <c r="H25" s="222"/>
      <c r="I25" s="223">
        <f>IF(H25="yes",G25*$I$7,0)</f>
        <v>0</v>
      </c>
      <c r="J25" s="222"/>
      <c r="K25" s="224">
        <f>IF(J25="yes",G25*$L$7,0)</f>
        <v>0</v>
      </c>
      <c r="L25" s="225">
        <f>G25+I25+K25</f>
        <v>0</v>
      </c>
      <c r="N25" s="226"/>
      <c r="P25" s="223">
        <f>L25*$R$7</f>
        <v>0</v>
      </c>
      <c r="Q25" s="193"/>
      <c r="R25" s="223">
        <f>(L25+P25)*N25</f>
        <v>0</v>
      </c>
    </row>
    <row r="26" spans="3:18" s="199" customFormat="1" ht="6.75" customHeight="1" thickBot="1">
      <c r="C26" s="227"/>
      <c r="D26" s="207"/>
      <c r="E26" s="206"/>
      <c r="F26" s="206"/>
      <c r="G26" s="207"/>
      <c r="H26" s="228"/>
      <c r="I26" s="207"/>
      <c r="J26" s="206"/>
      <c r="K26" s="208"/>
      <c r="L26" s="207"/>
      <c r="N26" s="209"/>
      <c r="P26" s="207"/>
      <c r="Q26" s="193"/>
      <c r="R26" s="207"/>
    </row>
    <row r="27" spans="3:18" s="199" customFormat="1" ht="26.25" customHeight="1" thickBot="1">
      <c r="C27" s="217" t="s">
        <v>97</v>
      </c>
      <c r="D27" s="218"/>
      <c r="E27" s="219"/>
      <c r="F27" s="220"/>
      <c r="G27" s="221">
        <f>D27*E27*F27</f>
        <v>0</v>
      </c>
      <c r="H27" s="222"/>
      <c r="I27" s="223">
        <f>IF(H27="yes",G27*$I$7,0)</f>
        <v>0</v>
      </c>
      <c r="J27" s="222"/>
      <c r="K27" s="224">
        <f>IF(J27="yes",G27*$L$7,0)</f>
        <v>0</v>
      </c>
      <c r="L27" s="225">
        <f>G27+I27+K27</f>
        <v>0</v>
      </c>
      <c r="N27" s="226"/>
      <c r="P27" s="223">
        <f>L27*$R$7</f>
        <v>0</v>
      </c>
      <c r="Q27" s="193"/>
      <c r="R27" s="223">
        <f>(L27+P27)*N27</f>
        <v>0</v>
      </c>
    </row>
    <row r="28" spans="3:18" s="199" customFormat="1" ht="6.75" customHeight="1" thickBot="1">
      <c r="C28" s="227"/>
      <c r="D28" s="207"/>
      <c r="E28" s="206"/>
      <c r="F28" s="206"/>
      <c r="G28" s="207"/>
      <c r="H28" s="228"/>
      <c r="I28" s="207"/>
      <c r="J28" s="206"/>
      <c r="K28" s="208"/>
      <c r="L28" s="207"/>
      <c r="N28" s="209"/>
      <c r="P28" s="207"/>
      <c r="Q28" s="193"/>
      <c r="R28" s="207"/>
    </row>
    <row r="29" spans="3:18" s="199" customFormat="1" ht="26.25" customHeight="1" thickBot="1">
      <c r="C29" s="217" t="s">
        <v>101</v>
      </c>
      <c r="D29" s="218"/>
      <c r="E29" s="219"/>
      <c r="F29" s="220"/>
      <c r="G29" s="221">
        <f>D29*E29*F29</f>
        <v>0</v>
      </c>
      <c r="H29" s="222"/>
      <c r="I29" s="223">
        <f>IF(H29="yes",G29*$I$7,0)</f>
        <v>0</v>
      </c>
      <c r="J29" s="222"/>
      <c r="K29" s="224">
        <f>IF(J29="yes",G29*$L$7,0)</f>
        <v>0</v>
      </c>
      <c r="L29" s="225">
        <f>G29+I29+K29</f>
        <v>0</v>
      </c>
      <c r="N29" s="226"/>
      <c r="P29" s="223">
        <f>L29*$R$7</f>
        <v>0</v>
      </c>
      <c r="Q29" s="193"/>
      <c r="R29" s="223">
        <f>(L29+P29)*N29</f>
        <v>0</v>
      </c>
    </row>
    <row r="30" spans="3:18" s="199" customFormat="1" ht="6.75" customHeight="1" thickBot="1">
      <c r="C30" s="227"/>
      <c r="D30" s="207"/>
      <c r="E30" s="206"/>
      <c r="F30" s="206"/>
      <c r="G30" s="207"/>
      <c r="H30" s="228"/>
      <c r="I30" s="207"/>
      <c r="J30" s="206"/>
      <c r="K30" s="208"/>
      <c r="L30" s="207"/>
      <c r="N30" s="209"/>
      <c r="P30" s="207"/>
      <c r="Q30" s="193"/>
      <c r="R30" s="207"/>
    </row>
    <row r="31" spans="3:18" s="199" customFormat="1" ht="26.25" customHeight="1" thickBot="1">
      <c r="C31" s="217" t="s">
        <v>102</v>
      </c>
      <c r="D31" s="218"/>
      <c r="E31" s="219"/>
      <c r="F31" s="220"/>
      <c r="G31" s="221">
        <f>D31*E31*F31</f>
        <v>0</v>
      </c>
      <c r="H31" s="222"/>
      <c r="I31" s="223">
        <f>IF(H31="yes",G31*$I$7,0)</f>
        <v>0</v>
      </c>
      <c r="J31" s="222"/>
      <c r="K31" s="224">
        <f>IF(J31="yes",G31*$L$7,0)</f>
        <v>0</v>
      </c>
      <c r="L31" s="225">
        <f>G31+I31+K31</f>
        <v>0</v>
      </c>
      <c r="N31" s="226"/>
      <c r="P31" s="223">
        <f>L31*$R$7</f>
        <v>0</v>
      </c>
      <c r="Q31" s="193"/>
      <c r="R31" s="223">
        <f>(L31+P31)*N31</f>
        <v>0</v>
      </c>
    </row>
    <row r="32" spans="3:18" s="199" customFormat="1" ht="6.75" customHeight="1" thickBot="1">
      <c r="C32" s="227"/>
      <c r="D32" s="207"/>
      <c r="E32" s="206"/>
      <c r="F32" s="206"/>
      <c r="G32" s="207"/>
      <c r="H32" s="228"/>
      <c r="I32" s="207"/>
      <c r="J32" s="206"/>
      <c r="K32" s="208"/>
      <c r="L32" s="207"/>
      <c r="N32" s="209"/>
      <c r="P32" s="207"/>
      <c r="Q32" s="193"/>
      <c r="R32" s="207"/>
    </row>
    <row r="33" spans="3:18" s="199" customFormat="1" ht="26.25" customHeight="1" thickBot="1">
      <c r="C33" s="217" t="s">
        <v>103</v>
      </c>
      <c r="D33" s="218"/>
      <c r="E33" s="219"/>
      <c r="F33" s="220"/>
      <c r="G33" s="221">
        <f>D33*E33*F33</f>
        <v>0</v>
      </c>
      <c r="H33" s="222"/>
      <c r="I33" s="223">
        <f>IF(H33="yes",G33*$I$7,0)</f>
        <v>0</v>
      </c>
      <c r="J33" s="222"/>
      <c r="K33" s="224">
        <f>IF(J33="yes",G33*$L$7,0)</f>
        <v>0</v>
      </c>
      <c r="L33" s="225">
        <f>G33+I33+K33</f>
        <v>0</v>
      </c>
      <c r="N33" s="226"/>
      <c r="P33" s="223">
        <f>L33*$R$7</f>
        <v>0</v>
      </c>
      <c r="Q33" s="193"/>
      <c r="R33" s="223">
        <f>(L33+P33)*N33</f>
        <v>0</v>
      </c>
    </row>
    <row r="34" spans="3:18" s="199" customFormat="1" ht="6.75" customHeight="1" thickBot="1">
      <c r="C34" s="227"/>
      <c r="D34" s="207"/>
      <c r="E34" s="206"/>
      <c r="F34" s="206"/>
      <c r="G34" s="207"/>
      <c r="H34" s="228"/>
      <c r="I34" s="207"/>
      <c r="J34" s="206"/>
      <c r="K34" s="208"/>
      <c r="L34" s="207"/>
      <c r="N34" s="209"/>
      <c r="P34" s="207"/>
      <c r="Q34" s="193"/>
      <c r="R34" s="207"/>
    </row>
    <row r="35" spans="3:18" s="199" customFormat="1" ht="26.25" customHeight="1" thickBot="1">
      <c r="C35" s="217" t="s">
        <v>104</v>
      </c>
      <c r="D35" s="218"/>
      <c r="E35" s="219"/>
      <c r="F35" s="220"/>
      <c r="G35" s="221">
        <f>D35*E35*F35</f>
        <v>0</v>
      </c>
      <c r="H35" s="222"/>
      <c r="I35" s="223">
        <f>IF(H35="yes",G35*$I$7,0)</f>
        <v>0</v>
      </c>
      <c r="J35" s="222"/>
      <c r="K35" s="224">
        <f>IF(J35="yes",G35*$L$7,0)</f>
        <v>0</v>
      </c>
      <c r="L35" s="225">
        <f>G35+I35+K35</f>
        <v>0</v>
      </c>
      <c r="N35" s="226"/>
      <c r="P35" s="223">
        <f>L35*$R$7</f>
        <v>0</v>
      </c>
      <c r="Q35" s="193"/>
      <c r="R35" s="223">
        <f>(L35+P35)*N35</f>
        <v>0</v>
      </c>
    </row>
    <row r="36" spans="3:18" s="199" customFormat="1" ht="6.75" customHeight="1" thickBot="1">
      <c r="C36" s="227"/>
      <c r="D36" s="207"/>
      <c r="E36" s="206"/>
      <c r="F36" s="206"/>
      <c r="G36" s="207"/>
      <c r="H36" s="228"/>
      <c r="I36" s="207"/>
      <c r="J36" s="206"/>
      <c r="K36" s="208"/>
      <c r="L36" s="207"/>
      <c r="N36" s="209"/>
      <c r="P36" s="207"/>
      <c r="Q36" s="193"/>
      <c r="R36" s="207"/>
    </row>
    <row r="37" spans="3:18" s="199" customFormat="1" ht="26.25" customHeight="1" thickBot="1">
      <c r="C37" s="217" t="s">
        <v>105</v>
      </c>
      <c r="D37" s="218"/>
      <c r="E37" s="219"/>
      <c r="F37" s="220"/>
      <c r="G37" s="221">
        <f>D37*E37*F37</f>
        <v>0</v>
      </c>
      <c r="H37" s="222"/>
      <c r="I37" s="223">
        <f>IF(H37="yes",G37*$I$7,0)</f>
        <v>0</v>
      </c>
      <c r="J37" s="222"/>
      <c r="K37" s="224">
        <f>IF(J37="yes",G37*$L$7,0)</f>
        <v>0</v>
      </c>
      <c r="L37" s="225">
        <f>G37+I37+K37</f>
        <v>0</v>
      </c>
      <c r="N37" s="226"/>
      <c r="P37" s="223">
        <f>L37*$R$7</f>
        <v>0</v>
      </c>
      <c r="Q37" s="193"/>
      <c r="R37" s="223">
        <f>(L37+P37)*N37</f>
        <v>0</v>
      </c>
    </row>
    <row r="38" spans="3:18" s="199" customFormat="1" ht="6.75" customHeight="1" thickBot="1">
      <c r="C38" s="227"/>
      <c r="D38" s="207"/>
      <c r="E38" s="206"/>
      <c r="F38" s="206"/>
      <c r="G38" s="207"/>
      <c r="H38" s="228"/>
      <c r="I38" s="207"/>
      <c r="J38" s="206"/>
      <c r="K38" s="208"/>
      <c r="L38" s="207"/>
      <c r="N38" s="209"/>
      <c r="P38" s="207"/>
      <c r="Q38" s="193"/>
      <c r="R38" s="207"/>
    </row>
    <row r="39" spans="3:18" s="199" customFormat="1" ht="26.25" customHeight="1" thickBot="1">
      <c r="C39" s="217" t="s">
        <v>114</v>
      </c>
      <c r="D39" s="218"/>
      <c r="E39" s="219"/>
      <c r="F39" s="220"/>
      <c r="G39" s="221">
        <f>D39*E39*F39</f>
        <v>0</v>
      </c>
      <c r="H39" s="222"/>
      <c r="I39" s="223">
        <f>IF(H39="yes",G39*$I$7,0)</f>
        <v>0</v>
      </c>
      <c r="J39" s="222"/>
      <c r="K39" s="224">
        <f>IF(J39="yes",G39*$L$7,0)</f>
        <v>0</v>
      </c>
      <c r="L39" s="225">
        <f>G39+I39+K39</f>
        <v>0</v>
      </c>
      <c r="N39" s="226"/>
      <c r="P39" s="223">
        <f>L39*$R$7</f>
        <v>0</v>
      </c>
      <c r="Q39" s="193"/>
      <c r="R39" s="223">
        <f>(L39+P39)*N39</f>
        <v>0</v>
      </c>
    </row>
    <row r="40" spans="3:18" s="199" customFormat="1" ht="9.75" customHeight="1" thickBot="1">
      <c r="C40" s="215"/>
      <c r="D40" s="207"/>
      <c r="E40" s="206"/>
      <c r="F40" s="206"/>
      <c r="G40" s="207"/>
      <c r="H40" s="207"/>
      <c r="I40" s="207"/>
      <c r="J40" s="206"/>
      <c r="K40" s="208"/>
      <c r="L40" s="207"/>
      <c r="N40" s="209"/>
      <c r="P40" s="207"/>
      <c r="Q40" s="193"/>
      <c r="R40" s="207"/>
    </row>
    <row r="41" spans="3:18" s="199" customFormat="1" ht="13.5" thickBot="1">
      <c r="C41" s="193"/>
      <c r="D41" s="205"/>
      <c r="E41" s="206"/>
      <c r="F41" s="206"/>
      <c r="G41" s="223">
        <f>SUM(G13:G39)</f>
        <v>0</v>
      </c>
      <c r="H41" s="229"/>
      <c r="I41" s="207"/>
      <c r="J41" s="206"/>
      <c r="K41" s="208"/>
      <c r="L41" s="223">
        <f>SUM(L13:L39)</f>
        <v>0</v>
      </c>
      <c r="N41" s="230">
        <f>SUM(N13:N38)</f>
        <v>0</v>
      </c>
      <c r="P41" s="223">
        <f>SUM(P13:P39)</f>
        <v>0</v>
      </c>
      <c r="Q41" s="193"/>
      <c r="R41" s="223">
        <f>SUM(R13:R39)</f>
        <v>0</v>
      </c>
    </row>
    <row r="42" spans="3:18" s="199" customFormat="1" ht="12.75">
      <c r="C42" s="193"/>
      <c r="D42" s="207"/>
      <c r="E42" s="206"/>
      <c r="F42" s="206"/>
      <c r="G42" s="207"/>
      <c r="H42" s="207"/>
      <c r="I42" s="207"/>
      <c r="J42" s="206"/>
      <c r="K42" s="208"/>
      <c r="L42" s="207"/>
      <c r="N42" s="209"/>
      <c r="P42" s="207"/>
      <c r="Q42" s="193"/>
      <c r="R42" s="216"/>
    </row>
    <row r="43" spans="3:18" s="199" customFormat="1" ht="12.75">
      <c r="C43" s="193"/>
      <c r="D43" s="193"/>
      <c r="E43" s="193"/>
      <c r="F43" s="193"/>
      <c r="G43" s="193"/>
      <c r="H43" s="193"/>
      <c r="I43" s="193"/>
      <c r="J43" s="206"/>
      <c r="K43" s="208"/>
      <c r="L43" s="207"/>
      <c r="N43" s="209"/>
      <c r="P43" s="207"/>
      <c r="Q43" s="193"/>
      <c r="R43" s="216"/>
    </row>
    <row r="44" spans="3:18" s="199" customFormat="1" ht="12.75">
      <c r="C44" s="215"/>
      <c r="D44" s="207"/>
      <c r="E44" s="206"/>
      <c r="F44" s="206"/>
      <c r="G44" s="207"/>
      <c r="H44" s="207"/>
      <c r="I44" s="207"/>
      <c r="J44" s="206"/>
      <c r="K44" s="208"/>
      <c r="L44" s="207"/>
      <c r="N44" s="209"/>
      <c r="P44" s="207"/>
      <c r="Q44" s="193"/>
      <c r="R44" s="216"/>
    </row>
    <row r="45" spans="3:18" s="199" customFormat="1" ht="12.75">
      <c r="C45" s="215"/>
      <c r="D45" s="207"/>
      <c r="E45" s="206"/>
      <c r="F45" s="206"/>
      <c r="G45" s="207"/>
      <c r="H45" s="207"/>
      <c r="I45" s="207"/>
      <c r="J45" s="206"/>
      <c r="K45" s="208"/>
      <c r="L45" s="207"/>
      <c r="N45" s="209"/>
      <c r="P45" s="207"/>
      <c r="Q45" s="193"/>
      <c r="R45" s="216"/>
    </row>
    <row r="47" ht="14.25"/>
    <row r="48" ht="14.25"/>
  </sheetData>
  <sheetProtection/>
  <mergeCells count="7">
    <mergeCell ref="C7:F7"/>
    <mergeCell ref="C3:K3"/>
    <mergeCell ref="L3:O3"/>
    <mergeCell ref="P3:R3"/>
    <mergeCell ref="C5:K5"/>
    <mergeCell ref="P5:R5"/>
    <mergeCell ref="H6:I6"/>
  </mergeCells>
  <printOptions/>
  <pageMargins left="0.75" right="0.75" top="1" bottom="1" header="0.5" footer="0.5"/>
  <pageSetup horizontalDpi="600" verticalDpi="600" orientation="landscape" paperSize="9" scale="62"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Q42"/>
  <sheetViews>
    <sheetView zoomScalePageLayoutView="0" workbookViewId="0" topLeftCell="G16">
      <selection activeCell="O39" sqref="O39"/>
    </sheetView>
  </sheetViews>
  <sheetFormatPr defaultColWidth="9.00390625" defaultRowHeight="12.75"/>
  <cols>
    <col min="1" max="1" width="9.00390625" style="35" customWidth="1"/>
    <col min="2" max="2" width="2.75390625" style="35" customWidth="1"/>
    <col min="3" max="3" width="18.625" style="36" customWidth="1"/>
    <col min="4" max="4" width="9.00390625" style="37" customWidth="1"/>
    <col min="5" max="5" width="10.125" style="38" customWidth="1"/>
    <col min="6" max="6" width="9.00390625" style="38" customWidth="1"/>
    <col min="7" max="8" width="12.25390625" style="39" customWidth="1"/>
    <col min="9" max="9" width="11.00390625" style="39" customWidth="1"/>
    <col min="10" max="10" width="11.00390625" style="38" customWidth="1"/>
    <col min="11" max="13" width="10.625" style="40" customWidth="1"/>
    <col min="14" max="15" width="11.875" style="37" customWidth="1"/>
    <col min="16" max="16" width="1.25" style="42" customWidth="1"/>
    <col min="17" max="17" width="12.375" style="39" customWidth="1"/>
    <col min="18" max="18" width="2.75390625" style="35" customWidth="1"/>
    <col min="19" max="16384" width="9.00390625" style="35" customWidth="1"/>
  </cols>
  <sheetData>
    <row r="2" spans="9:17" ht="14.25" thickBot="1">
      <c r="I2" s="38"/>
      <c r="J2" s="40"/>
      <c r="K2" s="39"/>
      <c r="L2" s="35"/>
      <c r="M2" s="41"/>
      <c r="N2" s="35"/>
      <c r="O2" s="39"/>
      <c r="Q2" s="37"/>
    </row>
    <row r="3" spans="2:17" ht="24.75" thickBot="1">
      <c r="B3" s="151"/>
      <c r="C3" s="292" t="str">
        <f>'STAFF RATES'!C3</f>
        <v>Setting Name: </v>
      </c>
      <c r="D3" s="293"/>
      <c r="E3" s="293"/>
      <c r="F3" s="293"/>
      <c r="G3" s="293"/>
      <c r="H3" s="293"/>
      <c r="I3" s="293"/>
      <c r="J3" s="294"/>
      <c r="K3" s="231"/>
      <c r="L3" s="151"/>
      <c r="M3" s="295" t="s">
        <v>158</v>
      </c>
      <c r="N3" s="296"/>
      <c r="O3" s="297">
        <f>'STAFF RATES'!P3</f>
        <v>0</v>
      </c>
      <c r="P3" s="298"/>
      <c r="Q3" s="299"/>
    </row>
    <row r="4" spans="3:15" ht="23.25" customHeight="1" thickBot="1">
      <c r="C4" s="151"/>
      <c r="D4" s="151"/>
      <c r="E4" s="151"/>
      <c r="F4" s="151"/>
      <c r="G4" s="151"/>
      <c r="H4" s="151"/>
      <c r="I4" s="151"/>
      <c r="J4" s="151"/>
      <c r="O4" s="151"/>
    </row>
    <row r="5" spans="3:15" ht="32.25" customHeight="1" thickBot="1">
      <c r="C5" s="300" t="s">
        <v>169</v>
      </c>
      <c r="D5" s="301"/>
      <c r="E5" s="301"/>
      <c r="F5" s="301"/>
      <c r="G5" s="301"/>
      <c r="H5" s="301"/>
      <c r="I5" s="301"/>
      <c r="J5" s="302"/>
      <c r="O5" s="151"/>
    </row>
    <row r="6" spans="4:17" s="151" customFormat="1" ht="13.5" thickBot="1">
      <c r="D6" s="54"/>
      <c r="Q6" s="231"/>
    </row>
    <row r="7" spans="3:17" s="43" customFormat="1" ht="27" customHeight="1" thickBot="1">
      <c r="C7" s="287" t="s">
        <v>118</v>
      </c>
      <c r="D7" s="288"/>
      <c r="E7" s="288"/>
      <c r="F7" s="288"/>
      <c r="G7" s="288"/>
      <c r="H7" s="288"/>
      <c r="I7" s="289"/>
      <c r="J7" s="290" t="s">
        <v>125</v>
      </c>
      <c r="K7" s="291"/>
      <c r="L7" s="291"/>
      <c r="M7" s="291"/>
      <c r="N7" s="291"/>
      <c r="O7" s="151"/>
      <c r="P7" s="151"/>
      <c r="Q7" s="231"/>
    </row>
    <row r="8" spans="4:17" s="151" customFormat="1" ht="13.5" thickBot="1">
      <c r="D8" s="54"/>
      <c r="Q8" s="231"/>
    </row>
    <row r="9" spans="3:17" s="43" customFormat="1" ht="27" thickBot="1">
      <c r="C9" s="151"/>
      <c r="D9" s="53" t="s">
        <v>68</v>
      </c>
      <c r="E9" s="53" t="s">
        <v>69</v>
      </c>
      <c r="F9" s="53" t="s">
        <v>70</v>
      </c>
      <c r="G9" s="53" t="s">
        <v>71</v>
      </c>
      <c r="H9" s="53" t="s">
        <v>72</v>
      </c>
      <c r="I9" s="53" t="s">
        <v>73</v>
      </c>
      <c r="J9" s="53" t="s">
        <v>74</v>
      </c>
      <c r="K9" s="53" t="s">
        <v>75</v>
      </c>
      <c r="L9" s="53" t="s">
        <v>76</v>
      </c>
      <c r="M9" s="53" t="s">
        <v>77</v>
      </c>
      <c r="N9" s="53" t="s">
        <v>78</v>
      </c>
      <c r="O9" s="53" t="s">
        <v>79</v>
      </c>
      <c r="P9" s="151"/>
      <c r="Q9" s="51" t="s">
        <v>25</v>
      </c>
    </row>
    <row r="10" spans="3:17" s="27" customFormat="1" ht="6.75" customHeight="1" thickBot="1">
      <c r="C10" s="151"/>
      <c r="D10" s="54"/>
      <c r="E10" s="151"/>
      <c r="F10" s="151"/>
      <c r="G10" s="151"/>
      <c r="H10" s="151"/>
      <c r="I10" s="151"/>
      <c r="J10" s="151"/>
      <c r="K10" s="151"/>
      <c r="L10" s="151"/>
      <c r="M10" s="151"/>
      <c r="N10" s="48"/>
      <c r="O10" s="48"/>
      <c r="P10" s="151"/>
      <c r="Q10" s="46"/>
    </row>
    <row r="11" spans="3:17" s="27" customFormat="1" ht="13.5" thickBot="1">
      <c r="C11" s="53" t="str">
        <f>'STAFF RATES'!C13</f>
        <v>Manager</v>
      </c>
      <c r="D11" s="49">
        <f>'STAFF RATES'!$R$13/12</f>
        <v>0</v>
      </c>
      <c r="E11" s="49">
        <f>'STAFF RATES'!$R$13/12</f>
        <v>0</v>
      </c>
      <c r="F11" s="49">
        <f>'STAFF RATES'!$R$13/12</f>
        <v>0</v>
      </c>
      <c r="G11" s="49">
        <f>'STAFF RATES'!$R$13/12</f>
        <v>0</v>
      </c>
      <c r="H11" s="49">
        <f>'STAFF RATES'!$R$13/12</f>
        <v>0</v>
      </c>
      <c r="I11" s="49">
        <f>'STAFF RATES'!$R$13/12</f>
        <v>0</v>
      </c>
      <c r="J11" s="49">
        <f>'STAFF RATES'!$R$13/12</f>
        <v>0</v>
      </c>
      <c r="K11" s="49">
        <f>'STAFF RATES'!$R$13/12</f>
        <v>0</v>
      </c>
      <c r="L11" s="49">
        <f>'STAFF RATES'!$R$13/12</f>
        <v>0</v>
      </c>
      <c r="M11" s="49">
        <f>'STAFF RATES'!$R$13/12</f>
        <v>0</v>
      </c>
      <c r="N11" s="49">
        <f>'STAFF RATES'!$R$13/12</f>
        <v>0</v>
      </c>
      <c r="O11" s="49">
        <f>'STAFF RATES'!$R$13/12</f>
        <v>0</v>
      </c>
      <c r="P11" s="232"/>
      <c r="Q11" s="49">
        <f>SUM(D11:P11)</f>
        <v>0</v>
      </c>
    </row>
    <row r="12" spans="3:17" s="27" customFormat="1" ht="6.75" customHeight="1" thickBot="1">
      <c r="C12" s="233"/>
      <c r="D12" s="49"/>
      <c r="E12" s="49"/>
      <c r="F12" s="49"/>
      <c r="G12" s="49"/>
      <c r="H12" s="49"/>
      <c r="I12" s="49"/>
      <c r="J12" s="49"/>
      <c r="K12" s="49"/>
      <c r="L12" s="49"/>
      <c r="M12" s="49"/>
      <c r="N12" s="49"/>
      <c r="O12" s="49"/>
      <c r="P12" s="232"/>
      <c r="Q12" s="47"/>
    </row>
    <row r="13" spans="3:17" s="27" customFormat="1" ht="26.25" customHeight="1" thickBot="1">
      <c r="C13" s="53" t="str">
        <f>'STAFF RATES'!C15</f>
        <v>Babies Supervisor</v>
      </c>
      <c r="D13" s="49">
        <f>'STAFF RATES'!$R$15/12</f>
        <v>0</v>
      </c>
      <c r="E13" s="49">
        <f>'STAFF RATES'!$R$15/12</f>
        <v>0</v>
      </c>
      <c r="F13" s="49">
        <f>'STAFF RATES'!$R$15/12</f>
        <v>0</v>
      </c>
      <c r="G13" s="49">
        <f>'STAFF RATES'!$R$15/12</f>
        <v>0</v>
      </c>
      <c r="H13" s="49">
        <f>'STAFF RATES'!$R$15/12</f>
        <v>0</v>
      </c>
      <c r="I13" s="49">
        <f>'STAFF RATES'!$R$15/12</f>
        <v>0</v>
      </c>
      <c r="J13" s="49">
        <f>'STAFF RATES'!$R$15/12</f>
        <v>0</v>
      </c>
      <c r="K13" s="49">
        <f>'STAFF RATES'!$R$15/12</f>
        <v>0</v>
      </c>
      <c r="L13" s="49">
        <f>'STAFF RATES'!$R$15/12</f>
        <v>0</v>
      </c>
      <c r="M13" s="49">
        <f>'STAFF RATES'!$R$15/12</f>
        <v>0</v>
      </c>
      <c r="N13" s="49">
        <f>'STAFF RATES'!$R$15/12</f>
        <v>0</v>
      </c>
      <c r="O13" s="49">
        <f>'STAFF RATES'!$R$15/12</f>
        <v>0</v>
      </c>
      <c r="P13" s="232"/>
      <c r="Q13" s="49">
        <f>SUM(D13:P13)</f>
        <v>0</v>
      </c>
    </row>
    <row r="14" spans="3:17" s="27" customFormat="1" ht="6.75" customHeight="1" thickBot="1">
      <c r="C14" s="233"/>
      <c r="D14" s="49"/>
      <c r="E14" s="49"/>
      <c r="F14" s="49"/>
      <c r="G14" s="49"/>
      <c r="H14" s="49"/>
      <c r="I14" s="49"/>
      <c r="J14" s="49"/>
      <c r="K14" s="49"/>
      <c r="L14" s="49"/>
      <c r="M14" s="49"/>
      <c r="N14" s="49"/>
      <c r="O14" s="49"/>
      <c r="P14" s="232"/>
      <c r="Q14" s="47"/>
    </row>
    <row r="15" spans="3:17" s="27" customFormat="1" ht="26.25" customHeight="1" thickBot="1">
      <c r="C15" s="53" t="str">
        <f>'STAFF RATES'!C17</f>
        <v>Babies Nursery Worker</v>
      </c>
      <c r="D15" s="49">
        <f>'STAFF RATES'!$R$17/12</f>
        <v>0</v>
      </c>
      <c r="E15" s="49">
        <f>'STAFF RATES'!$R$17/12</f>
        <v>0</v>
      </c>
      <c r="F15" s="49">
        <f>'STAFF RATES'!$R$17/12</f>
        <v>0</v>
      </c>
      <c r="G15" s="49">
        <f>'STAFF RATES'!$R$17/12</f>
        <v>0</v>
      </c>
      <c r="H15" s="49">
        <f>'STAFF RATES'!$R$17/12</f>
        <v>0</v>
      </c>
      <c r="I15" s="49">
        <f>'STAFF RATES'!$R$17/12</f>
        <v>0</v>
      </c>
      <c r="J15" s="49">
        <f>'STAFF RATES'!$R$17/12</f>
        <v>0</v>
      </c>
      <c r="K15" s="49">
        <f>'STAFF RATES'!$R$17/12</f>
        <v>0</v>
      </c>
      <c r="L15" s="49">
        <f>'STAFF RATES'!$R$17/12</f>
        <v>0</v>
      </c>
      <c r="M15" s="49">
        <f>'STAFF RATES'!$R$17/12</f>
        <v>0</v>
      </c>
      <c r="N15" s="49">
        <f>'STAFF RATES'!$R$17/12</f>
        <v>0</v>
      </c>
      <c r="O15" s="49">
        <f>'STAFF RATES'!$R$17/12</f>
        <v>0</v>
      </c>
      <c r="P15" s="232"/>
      <c r="Q15" s="49">
        <f>SUM(D15:P15)</f>
        <v>0</v>
      </c>
    </row>
    <row r="16" spans="3:17" s="27" customFormat="1" ht="6.75" customHeight="1" thickBot="1">
      <c r="C16" s="233"/>
      <c r="D16" s="49"/>
      <c r="E16" s="49"/>
      <c r="F16" s="49"/>
      <c r="G16" s="49"/>
      <c r="H16" s="49"/>
      <c r="I16" s="49"/>
      <c r="J16" s="49"/>
      <c r="K16" s="49"/>
      <c r="L16" s="49"/>
      <c r="M16" s="49"/>
      <c r="N16" s="49"/>
      <c r="O16" s="49"/>
      <c r="P16" s="232"/>
      <c r="Q16" s="47"/>
    </row>
    <row r="17" spans="3:17" s="27" customFormat="1" ht="26.25" customHeight="1" thickBot="1">
      <c r="C17" s="53" t="str">
        <f>'STAFF RATES'!C19</f>
        <v>Key worker</v>
      </c>
      <c r="D17" s="49">
        <f>'STAFF RATES'!$R$19/12</f>
        <v>0</v>
      </c>
      <c r="E17" s="49">
        <f>'STAFF RATES'!$R$19/12</f>
        <v>0</v>
      </c>
      <c r="F17" s="49">
        <f>'STAFF RATES'!$R$19/12</f>
        <v>0</v>
      </c>
      <c r="G17" s="49">
        <f>'STAFF RATES'!$R$19/12</f>
        <v>0</v>
      </c>
      <c r="H17" s="49">
        <f>'STAFF RATES'!$R$19/12</f>
        <v>0</v>
      </c>
      <c r="I17" s="49">
        <f>'STAFF RATES'!$R$19/12</f>
        <v>0</v>
      </c>
      <c r="J17" s="49">
        <f>'STAFF RATES'!$R$19/12</f>
        <v>0</v>
      </c>
      <c r="K17" s="49">
        <f>'STAFF RATES'!$R$19/12</f>
        <v>0</v>
      </c>
      <c r="L17" s="49">
        <f>'STAFF RATES'!$R$19/12</f>
        <v>0</v>
      </c>
      <c r="M17" s="49">
        <f>'STAFF RATES'!$R$19/12</f>
        <v>0</v>
      </c>
      <c r="N17" s="49">
        <f>'STAFF RATES'!$R$19/12</f>
        <v>0</v>
      </c>
      <c r="O17" s="49">
        <f>'STAFF RATES'!$R$19/12</f>
        <v>0</v>
      </c>
      <c r="P17" s="232"/>
      <c r="Q17" s="49">
        <f>SUM(D17:P17)</f>
        <v>0</v>
      </c>
    </row>
    <row r="18" spans="3:17" s="27" customFormat="1" ht="6.75" customHeight="1" thickBot="1">
      <c r="C18" s="233"/>
      <c r="D18" s="49"/>
      <c r="E18" s="49"/>
      <c r="F18" s="49"/>
      <c r="G18" s="49"/>
      <c r="H18" s="49"/>
      <c r="I18" s="49"/>
      <c r="J18" s="49"/>
      <c r="K18" s="49"/>
      <c r="L18" s="49"/>
      <c r="M18" s="49"/>
      <c r="N18" s="49"/>
      <c r="O18" s="49"/>
      <c r="P18" s="232"/>
      <c r="Q18" s="47"/>
    </row>
    <row r="19" spans="3:17" s="27" customFormat="1" ht="26.25" customHeight="1" thickBot="1">
      <c r="C19" s="53" t="str">
        <f>'STAFF RATES'!C21</f>
        <v>2s-3s Supervisor</v>
      </c>
      <c r="D19" s="49">
        <f>'STAFF RATES'!$R$21/12</f>
        <v>0</v>
      </c>
      <c r="E19" s="49">
        <f>'STAFF RATES'!$R$21/12</f>
        <v>0</v>
      </c>
      <c r="F19" s="49">
        <f>'STAFF RATES'!$R$21/12</f>
        <v>0</v>
      </c>
      <c r="G19" s="49">
        <f>'STAFF RATES'!$R$21/12</f>
        <v>0</v>
      </c>
      <c r="H19" s="49">
        <f>'STAFF RATES'!$R$21/12</f>
        <v>0</v>
      </c>
      <c r="I19" s="49">
        <f>'STAFF RATES'!$R$21/12</f>
        <v>0</v>
      </c>
      <c r="J19" s="49">
        <f>'STAFF RATES'!$R$21/12</f>
        <v>0</v>
      </c>
      <c r="K19" s="49">
        <f>'STAFF RATES'!$R$21/12</f>
        <v>0</v>
      </c>
      <c r="L19" s="49">
        <f>'STAFF RATES'!$R$21/12</f>
        <v>0</v>
      </c>
      <c r="M19" s="49">
        <f>'STAFF RATES'!$R$21/12</f>
        <v>0</v>
      </c>
      <c r="N19" s="49">
        <f>'STAFF RATES'!$R$21/12</f>
        <v>0</v>
      </c>
      <c r="O19" s="49">
        <f>'STAFF RATES'!$R$21/12</f>
        <v>0</v>
      </c>
      <c r="P19" s="232"/>
      <c r="Q19" s="49">
        <f>SUM(D19:P19)</f>
        <v>0</v>
      </c>
    </row>
    <row r="20" spans="3:17" s="27" customFormat="1" ht="6.75" customHeight="1" thickBot="1">
      <c r="C20" s="233"/>
      <c r="D20" s="49"/>
      <c r="E20" s="49"/>
      <c r="F20" s="49"/>
      <c r="G20" s="49"/>
      <c r="H20" s="49"/>
      <c r="I20" s="49"/>
      <c r="J20" s="49"/>
      <c r="K20" s="49"/>
      <c r="L20" s="49"/>
      <c r="M20" s="49"/>
      <c r="N20" s="49"/>
      <c r="O20" s="49"/>
      <c r="P20" s="232"/>
      <c r="Q20" s="47"/>
    </row>
    <row r="21" spans="3:17" s="27" customFormat="1" ht="26.25" customHeight="1" thickBot="1">
      <c r="C21" s="53" t="str">
        <f>'STAFF RATES'!C23</f>
        <v>2s-3s Deputy</v>
      </c>
      <c r="D21" s="49">
        <f>'STAFF RATES'!$R$23/12</f>
        <v>0</v>
      </c>
      <c r="E21" s="49">
        <f>'STAFF RATES'!$R$23/12</f>
        <v>0</v>
      </c>
      <c r="F21" s="49">
        <f>'STAFF RATES'!$R$23/12</f>
        <v>0</v>
      </c>
      <c r="G21" s="49">
        <f>'STAFF RATES'!$R$23/12</f>
        <v>0</v>
      </c>
      <c r="H21" s="49">
        <f>'STAFF RATES'!$R$23/12</f>
        <v>0</v>
      </c>
      <c r="I21" s="49">
        <f>'STAFF RATES'!$R$23/12</f>
        <v>0</v>
      </c>
      <c r="J21" s="49">
        <f>'STAFF RATES'!$R$23/12</f>
        <v>0</v>
      </c>
      <c r="K21" s="49">
        <f>'STAFF RATES'!$R$23/12</f>
        <v>0</v>
      </c>
      <c r="L21" s="49">
        <f>'STAFF RATES'!$R$23/12</f>
        <v>0</v>
      </c>
      <c r="M21" s="49">
        <f>'STAFF RATES'!$R$23/12</f>
        <v>0</v>
      </c>
      <c r="N21" s="49">
        <f>'STAFF RATES'!$R$23/12</f>
        <v>0</v>
      </c>
      <c r="O21" s="49">
        <f>'STAFF RATES'!$R$23/12</f>
        <v>0</v>
      </c>
      <c r="P21" s="232"/>
      <c r="Q21" s="49">
        <f>SUM(D21:P21)</f>
        <v>0</v>
      </c>
    </row>
    <row r="22" spans="3:17" s="27" customFormat="1" ht="6.75" customHeight="1" thickBot="1">
      <c r="C22" s="233"/>
      <c r="D22" s="49"/>
      <c r="E22" s="49"/>
      <c r="F22" s="49"/>
      <c r="G22" s="49"/>
      <c r="H22" s="49"/>
      <c r="I22" s="49"/>
      <c r="J22" s="49"/>
      <c r="K22" s="49"/>
      <c r="L22" s="49"/>
      <c r="M22" s="49"/>
      <c r="N22" s="49"/>
      <c r="O22" s="49"/>
      <c r="P22" s="232"/>
      <c r="Q22" s="47"/>
    </row>
    <row r="23" spans="3:17" s="27" customFormat="1" ht="26.25" customHeight="1" thickBot="1">
      <c r="C23" s="53" t="str">
        <f>'STAFF RATES'!C25</f>
        <v>2s-3s Nursery Worker</v>
      </c>
      <c r="D23" s="49">
        <f>'STAFF RATES'!$R$25/12</f>
        <v>0</v>
      </c>
      <c r="E23" s="49">
        <f>'STAFF RATES'!$R$25/12</f>
        <v>0</v>
      </c>
      <c r="F23" s="49">
        <f>'STAFF RATES'!$R$25/12</f>
        <v>0</v>
      </c>
      <c r="G23" s="49">
        <f>'STAFF RATES'!$R$25/12</f>
        <v>0</v>
      </c>
      <c r="H23" s="49">
        <f>'STAFF RATES'!$R$25/12</f>
        <v>0</v>
      </c>
      <c r="I23" s="49">
        <f>'STAFF RATES'!$R$25/12</f>
        <v>0</v>
      </c>
      <c r="J23" s="49">
        <f>'STAFF RATES'!$R$25/12</f>
        <v>0</v>
      </c>
      <c r="K23" s="49">
        <f>'STAFF RATES'!$R$25/12</f>
        <v>0</v>
      </c>
      <c r="L23" s="49">
        <f>'STAFF RATES'!$R$25/12</f>
        <v>0</v>
      </c>
      <c r="M23" s="49">
        <f>'STAFF RATES'!$R$25/12</f>
        <v>0</v>
      </c>
      <c r="N23" s="49">
        <f>'STAFF RATES'!$R$25/12</f>
        <v>0</v>
      </c>
      <c r="O23" s="49">
        <f>'STAFF RATES'!$R$25/12</f>
        <v>0</v>
      </c>
      <c r="P23" s="232"/>
      <c r="Q23" s="49">
        <f>SUM(D23:P23)</f>
        <v>0</v>
      </c>
    </row>
    <row r="24" spans="3:17" s="27" customFormat="1" ht="6.75" customHeight="1" thickBot="1">
      <c r="C24" s="233"/>
      <c r="D24" s="49"/>
      <c r="E24" s="49"/>
      <c r="F24" s="49"/>
      <c r="G24" s="49"/>
      <c r="H24" s="49"/>
      <c r="I24" s="49"/>
      <c r="J24" s="49"/>
      <c r="K24" s="49"/>
      <c r="L24" s="49"/>
      <c r="M24" s="49"/>
      <c r="N24" s="49"/>
      <c r="O24" s="49"/>
      <c r="P24" s="232"/>
      <c r="Q24" s="47"/>
    </row>
    <row r="25" spans="3:17" s="27" customFormat="1" ht="26.25" customHeight="1" thickBot="1">
      <c r="C25" s="53" t="str">
        <f>'STAFF RATES'!C27</f>
        <v>Key worker</v>
      </c>
      <c r="D25" s="49">
        <f>'STAFF RATES'!$R$27/12</f>
        <v>0</v>
      </c>
      <c r="E25" s="49">
        <f>'STAFF RATES'!$R$27/12</f>
        <v>0</v>
      </c>
      <c r="F25" s="49">
        <f>'STAFF RATES'!$R$27/12</f>
        <v>0</v>
      </c>
      <c r="G25" s="49">
        <f>'STAFF RATES'!$R$27/12</f>
        <v>0</v>
      </c>
      <c r="H25" s="49">
        <f>'STAFF RATES'!$R$27/12</f>
        <v>0</v>
      </c>
      <c r="I25" s="49">
        <f>'STAFF RATES'!$R$27/12</f>
        <v>0</v>
      </c>
      <c r="J25" s="49">
        <f>'STAFF RATES'!$R$27/12</f>
        <v>0</v>
      </c>
      <c r="K25" s="49">
        <f>'STAFF RATES'!$R$27/12</f>
        <v>0</v>
      </c>
      <c r="L25" s="49">
        <f>'STAFF RATES'!$R$27/12</f>
        <v>0</v>
      </c>
      <c r="M25" s="49">
        <f>'STAFF RATES'!$R$27/12</f>
        <v>0</v>
      </c>
      <c r="N25" s="49">
        <f>'STAFF RATES'!$R$27/12</f>
        <v>0</v>
      </c>
      <c r="O25" s="49">
        <f>'STAFF RATES'!$R$27/12</f>
        <v>0</v>
      </c>
      <c r="P25" s="232"/>
      <c r="Q25" s="49">
        <f>SUM(D25:P25)</f>
        <v>0</v>
      </c>
    </row>
    <row r="26" spans="3:17" s="27" customFormat="1" ht="6.75" customHeight="1" thickBot="1">
      <c r="C26" s="233"/>
      <c r="D26" s="49"/>
      <c r="E26" s="49"/>
      <c r="F26" s="49"/>
      <c r="G26" s="49"/>
      <c r="H26" s="49"/>
      <c r="I26" s="49"/>
      <c r="J26" s="49"/>
      <c r="K26" s="49"/>
      <c r="L26" s="49"/>
      <c r="M26" s="49"/>
      <c r="N26" s="49"/>
      <c r="O26" s="49"/>
      <c r="P26" s="232"/>
      <c r="Q26" s="47"/>
    </row>
    <row r="27" spans="3:17" s="27" customFormat="1" ht="26.25" customHeight="1" thickBot="1">
      <c r="C27" s="53" t="str">
        <f>'STAFF RATES'!C29</f>
        <v>3s-4s Supervisor</v>
      </c>
      <c r="D27" s="49">
        <f>'STAFF RATES'!$R$29/12</f>
        <v>0</v>
      </c>
      <c r="E27" s="49">
        <f>'STAFF RATES'!$R$29/12</f>
        <v>0</v>
      </c>
      <c r="F27" s="49">
        <f>'STAFF RATES'!$R$29/12</f>
        <v>0</v>
      </c>
      <c r="G27" s="49">
        <f>'STAFF RATES'!$R$29/12</f>
        <v>0</v>
      </c>
      <c r="H27" s="49">
        <f>'STAFF RATES'!$R$29/12</f>
        <v>0</v>
      </c>
      <c r="I27" s="49">
        <f>'STAFF RATES'!$R$29/12</f>
        <v>0</v>
      </c>
      <c r="J27" s="49">
        <f>'STAFF RATES'!$R$29/12</f>
        <v>0</v>
      </c>
      <c r="K27" s="49">
        <f>'STAFF RATES'!$R$29/12</f>
        <v>0</v>
      </c>
      <c r="L27" s="49">
        <f>'STAFF RATES'!$R$29/12</f>
        <v>0</v>
      </c>
      <c r="M27" s="49">
        <f>'STAFF RATES'!$R$29/12</f>
        <v>0</v>
      </c>
      <c r="N27" s="49">
        <f>'STAFF RATES'!$R$29/12</f>
        <v>0</v>
      </c>
      <c r="O27" s="49">
        <f>'STAFF RATES'!$R$29/12</f>
        <v>0</v>
      </c>
      <c r="P27" s="232"/>
      <c r="Q27" s="49">
        <f>SUM(D27:P27)</f>
        <v>0</v>
      </c>
    </row>
    <row r="28" spans="3:17" s="27" customFormat="1" ht="6.75" customHeight="1" thickBot="1">
      <c r="C28" s="233"/>
      <c r="D28" s="49"/>
      <c r="E28" s="49"/>
      <c r="F28" s="49"/>
      <c r="G28" s="49"/>
      <c r="H28" s="49"/>
      <c r="I28" s="49"/>
      <c r="J28" s="49"/>
      <c r="K28" s="49"/>
      <c r="L28" s="49"/>
      <c r="M28" s="49"/>
      <c r="N28" s="49"/>
      <c r="O28" s="49"/>
      <c r="P28" s="232"/>
      <c r="Q28" s="47"/>
    </row>
    <row r="29" spans="3:17" s="27" customFormat="1" ht="26.25" customHeight="1" thickBot="1">
      <c r="C29" s="53" t="str">
        <f>'STAFF RATES'!C31</f>
        <v>3s-4s Deputy</v>
      </c>
      <c r="D29" s="49">
        <f>'STAFF RATES'!$R$31/12</f>
        <v>0</v>
      </c>
      <c r="E29" s="49">
        <f>'STAFF RATES'!$R$31/12</f>
        <v>0</v>
      </c>
      <c r="F29" s="49">
        <f>'STAFF RATES'!$R$31/12</f>
        <v>0</v>
      </c>
      <c r="G29" s="49">
        <f>'STAFF RATES'!$R$31/12</f>
        <v>0</v>
      </c>
      <c r="H29" s="49">
        <f>'STAFF RATES'!$R$31/12</f>
        <v>0</v>
      </c>
      <c r="I29" s="49">
        <f>'STAFF RATES'!$R$31/12</f>
        <v>0</v>
      </c>
      <c r="J29" s="49">
        <f>'STAFF RATES'!$R$31/12</f>
        <v>0</v>
      </c>
      <c r="K29" s="49">
        <f>'STAFF RATES'!$R$31/12</f>
        <v>0</v>
      </c>
      <c r="L29" s="49">
        <f>'STAFF RATES'!$R$31/12</f>
        <v>0</v>
      </c>
      <c r="M29" s="49">
        <f>'STAFF RATES'!$R$31/12</f>
        <v>0</v>
      </c>
      <c r="N29" s="49">
        <f>'STAFF RATES'!$R$31/12</f>
        <v>0</v>
      </c>
      <c r="O29" s="49">
        <f>'STAFF RATES'!$R$31/12</f>
        <v>0</v>
      </c>
      <c r="P29" s="232"/>
      <c r="Q29" s="49">
        <f>SUM(D29:P29)</f>
        <v>0</v>
      </c>
    </row>
    <row r="30" spans="3:17" s="27" customFormat="1" ht="6.75" customHeight="1" thickBot="1">
      <c r="C30" s="233"/>
      <c r="D30" s="49"/>
      <c r="E30" s="49"/>
      <c r="F30" s="49"/>
      <c r="G30" s="49"/>
      <c r="H30" s="49"/>
      <c r="I30" s="49"/>
      <c r="J30" s="49"/>
      <c r="K30" s="49"/>
      <c r="L30" s="49"/>
      <c r="M30" s="49"/>
      <c r="N30" s="49"/>
      <c r="O30" s="49"/>
      <c r="P30" s="232"/>
      <c r="Q30" s="47"/>
    </row>
    <row r="31" spans="3:17" s="27" customFormat="1" ht="26.25" customHeight="1" thickBot="1">
      <c r="C31" s="53" t="str">
        <f>'STAFF RATES'!C33</f>
        <v>3s-4s Nursery Worker</v>
      </c>
      <c r="D31" s="49">
        <f>'STAFF RATES'!$R$33/12</f>
        <v>0</v>
      </c>
      <c r="E31" s="49">
        <f>'STAFF RATES'!$R$33/12</f>
        <v>0</v>
      </c>
      <c r="F31" s="49">
        <f>'STAFF RATES'!$R$33/12</f>
        <v>0</v>
      </c>
      <c r="G31" s="49">
        <f>'STAFF RATES'!$R$33/12</f>
        <v>0</v>
      </c>
      <c r="H31" s="49">
        <f>'STAFF RATES'!$R$33/12</f>
        <v>0</v>
      </c>
      <c r="I31" s="49">
        <f>'STAFF RATES'!$R$33/12</f>
        <v>0</v>
      </c>
      <c r="J31" s="49">
        <f>'STAFF RATES'!$R$33/12</f>
        <v>0</v>
      </c>
      <c r="K31" s="49">
        <f>'STAFF RATES'!$R$33/12</f>
        <v>0</v>
      </c>
      <c r="L31" s="49">
        <f>'STAFF RATES'!$R$33/12</f>
        <v>0</v>
      </c>
      <c r="M31" s="49">
        <f>'STAFF RATES'!$R$33/12</f>
        <v>0</v>
      </c>
      <c r="N31" s="49">
        <f>'STAFF RATES'!$R$33/12</f>
        <v>0</v>
      </c>
      <c r="O31" s="49">
        <f>'STAFF RATES'!$R$33/12</f>
        <v>0</v>
      </c>
      <c r="P31" s="232"/>
      <c r="Q31" s="49">
        <f>SUM(D31:P31)</f>
        <v>0</v>
      </c>
    </row>
    <row r="32" spans="3:17" s="27" customFormat="1" ht="6.75" customHeight="1" thickBot="1">
      <c r="C32" s="233"/>
      <c r="D32" s="49"/>
      <c r="E32" s="49"/>
      <c r="F32" s="49"/>
      <c r="G32" s="49"/>
      <c r="H32" s="49"/>
      <c r="I32" s="49"/>
      <c r="J32" s="49"/>
      <c r="K32" s="49"/>
      <c r="L32" s="49"/>
      <c r="M32" s="49"/>
      <c r="N32" s="49"/>
      <c r="O32" s="49"/>
      <c r="P32" s="232"/>
      <c r="Q32" s="47"/>
    </row>
    <row r="33" spans="3:17" s="27" customFormat="1" ht="26.25" customHeight="1" thickBot="1">
      <c r="C33" s="53" t="str">
        <f>'STAFF RATES'!C35</f>
        <v>Cook</v>
      </c>
      <c r="D33" s="49">
        <f>'STAFF RATES'!$R$35/12</f>
        <v>0</v>
      </c>
      <c r="E33" s="49">
        <f>'STAFF RATES'!$R$35/12</f>
        <v>0</v>
      </c>
      <c r="F33" s="49">
        <f>'STAFF RATES'!$R$35/12</f>
        <v>0</v>
      </c>
      <c r="G33" s="49">
        <f>'STAFF RATES'!$R$35/12</f>
        <v>0</v>
      </c>
      <c r="H33" s="49">
        <f>'STAFF RATES'!$R$35/12</f>
        <v>0</v>
      </c>
      <c r="I33" s="49">
        <f>'STAFF RATES'!$R$35/12</f>
        <v>0</v>
      </c>
      <c r="J33" s="49">
        <f>'STAFF RATES'!$R$35/12</f>
        <v>0</v>
      </c>
      <c r="K33" s="49">
        <f>'STAFF RATES'!$R$35/12</f>
        <v>0</v>
      </c>
      <c r="L33" s="49">
        <f>'STAFF RATES'!$R$35/12</f>
        <v>0</v>
      </c>
      <c r="M33" s="49">
        <f>'STAFF RATES'!$R$35/12</f>
        <v>0</v>
      </c>
      <c r="N33" s="49">
        <f>'STAFF RATES'!$R$35/12</f>
        <v>0</v>
      </c>
      <c r="O33" s="49">
        <f>'STAFF RATES'!$R$35/12</f>
        <v>0</v>
      </c>
      <c r="P33" s="232"/>
      <c r="Q33" s="49">
        <f>SUM(D33:P33)</f>
        <v>0</v>
      </c>
    </row>
    <row r="34" spans="3:17" s="27" customFormat="1" ht="6.75" customHeight="1" thickBot="1">
      <c r="C34" s="233"/>
      <c r="D34" s="49"/>
      <c r="E34" s="49"/>
      <c r="F34" s="49"/>
      <c r="G34" s="49"/>
      <c r="H34" s="49"/>
      <c r="I34" s="49"/>
      <c r="J34" s="49"/>
      <c r="K34" s="49"/>
      <c r="L34" s="49"/>
      <c r="M34" s="49"/>
      <c r="N34" s="49"/>
      <c r="O34" s="49"/>
      <c r="P34" s="232"/>
      <c r="Q34" s="47"/>
    </row>
    <row r="35" spans="3:17" s="27" customFormat="1" ht="26.25" customHeight="1" thickBot="1">
      <c r="C35" s="53" t="str">
        <f>'STAFF RATES'!C37</f>
        <v>Cleaner</v>
      </c>
      <c r="D35" s="49">
        <f>'STAFF RATES'!$R$37/12</f>
        <v>0</v>
      </c>
      <c r="E35" s="49">
        <f>'STAFF RATES'!$R$37/12</f>
        <v>0</v>
      </c>
      <c r="F35" s="49">
        <f>'STAFF RATES'!$R$37/12</f>
        <v>0</v>
      </c>
      <c r="G35" s="49">
        <f>'STAFF RATES'!$R$37/12</f>
        <v>0</v>
      </c>
      <c r="H35" s="49">
        <f>'STAFF RATES'!$R$37/12</f>
        <v>0</v>
      </c>
      <c r="I35" s="49">
        <f>'STAFF RATES'!$R$37/12</f>
        <v>0</v>
      </c>
      <c r="J35" s="49">
        <f>'STAFF RATES'!$R$37/12</f>
        <v>0</v>
      </c>
      <c r="K35" s="49">
        <f>'STAFF RATES'!$R$37/12</f>
        <v>0</v>
      </c>
      <c r="L35" s="49">
        <f>'STAFF RATES'!$R$37/12</f>
        <v>0</v>
      </c>
      <c r="M35" s="49">
        <f>'STAFF RATES'!$R$37/12</f>
        <v>0</v>
      </c>
      <c r="N35" s="49">
        <f>'STAFF RATES'!$R$37/12</f>
        <v>0</v>
      </c>
      <c r="O35" s="49">
        <f>'STAFF RATES'!$R$37/12</f>
        <v>0</v>
      </c>
      <c r="P35" s="232"/>
      <c r="Q35" s="49">
        <f>SUM(D35:P35)</f>
        <v>0</v>
      </c>
    </row>
    <row r="36" spans="3:17" s="27" customFormat="1" ht="6.75" customHeight="1" thickBot="1">
      <c r="C36" s="233"/>
      <c r="D36" s="49"/>
      <c r="E36" s="49"/>
      <c r="F36" s="49"/>
      <c r="G36" s="49"/>
      <c r="H36" s="49"/>
      <c r="I36" s="49"/>
      <c r="J36" s="49"/>
      <c r="K36" s="49"/>
      <c r="L36" s="49"/>
      <c r="M36" s="49"/>
      <c r="N36" s="49"/>
      <c r="O36" s="49"/>
      <c r="P36" s="232"/>
      <c r="Q36" s="47"/>
    </row>
    <row r="37" spans="3:17" s="27" customFormat="1" ht="26.25" customHeight="1" thickBot="1">
      <c r="C37" s="53" t="str">
        <f>'STAFF RATES'!C39</f>
        <v>Driver</v>
      </c>
      <c r="D37" s="49">
        <f>'STAFF RATES'!$R$39/12</f>
        <v>0</v>
      </c>
      <c r="E37" s="49">
        <f>'STAFF RATES'!$R$39/12</f>
        <v>0</v>
      </c>
      <c r="F37" s="49">
        <f>'STAFF RATES'!$R$39/12</f>
        <v>0</v>
      </c>
      <c r="G37" s="49">
        <f>'STAFF RATES'!$R$39/12</f>
        <v>0</v>
      </c>
      <c r="H37" s="49">
        <f>'STAFF RATES'!$R$39/12</f>
        <v>0</v>
      </c>
      <c r="I37" s="49">
        <f>'STAFF RATES'!$R$39/12</f>
        <v>0</v>
      </c>
      <c r="J37" s="49">
        <f>'STAFF RATES'!$R$39/12</f>
        <v>0</v>
      </c>
      <c r="K37" s="49">
        <f>'STAFF RATES'!$R$39/12</f>
        <v>0</v>
      </c>
      <c r="L37" s="49">
        <f>'STAFF RATES'!$R$39/12</f>
        <v>0</v>
      </c>
      <c r="M37" s="49">
        <f>'STAFF RATES'!$R$39/12</f>
        <v>0</v>
      </c>
      <c r="N37" s="49">
        <f>'STAFF RATES'!$R$39/12</f>
        <v>0</v>
      </c>
      <c r="O37" s="49">
        <f>'STAFF RATES'!$R$39/12</f>
        <v>0</v>
      </c>
      <c r="P37" s="232"/>
      <c r="Q37" s="49">
        <f>SUM(D37:P37)</f>
        <v>0</v>
      </c>
    </row>
    <row r="38" spans="3:17" s="27" customFormat="1" ht="6.75" customHeight="1" thickBot="1">
      <c r="C38" s="233"/>
      <c r="D38" s="49"/>
      <c r="E38" s="49"/>
      <c r="F38" s="49"/>
      <c r="G38" s="49"/>
      <c r="H38" s="49"/>
      <c r="I38" s="49"/>
      <c r="J38" s="49"/>
      <c r="K38" s="49"/>
      <c r="L38" s="49"/>
      <c r="M38" s="49"/>
      <c r="N38" s="49"/>
      <c r="O38" s="49"/>
      <c r="P38" s="232"/>
      <c r="Q38" s="47"/>
    </row>
    <row r="39" spans="3:17" s="27" customFormat="1" ht="13.5" thickBot="1">
      <c r="C39" s="53" t="s">
        <v>120</v>
      </c>
      <c r="D39" s="49">
        <f>SUM(D11:D37)</f>
        <v>0</v>
      </c>
      <c r="E39" s="49">
        <f aca="true" t="shared" si="0" ref="E39:Q39">SUM(E11:E37)</f>
        <v>0</v>
      </c>
      <c r="F39" s="49">
        <f t="shared" si="0"/>
        <v>0</v>
      </c>
      <c r="G39" s="49">
        <f t="shared" si="0"/>
        <v>0</v>
      </c>
      <c r="H39" s="49">
        <f t="shared" si="0"/>
        <v>0</v>
      </c>
      <c r="I39" s="49">
        <f t="shared" si="0"/>
        <v>0</v>
      </c>
      <c r="J39" s="49">
        <f t="shared" si="0"/>
        <v>0</v>
      </c>
      <c r="K39" s="49">
        <f t="shared" si="0"/>
        <v>0</v>
      </c>
      <c r="L39" s="49">
        <f t="shared" si="0"/>
        <v>0</v>
      </c>
      <c r="M39" s="49">
        <f t="shared" si="0"/>
        <v>0</v>
      </c>
      <c r="N39" s="49">
        <f t="shared" si="0"/>
        <v>0</v>
      </c>
      <c r="O39" s="49"/>
      <c r="P39" s="49">
        <f t="shared" si="0"/>
        <v>0</v>
      </c>
      <c r="Q39" s="49">
        <f t="shared" si="0"/>
        <v>0</v>
      </c>
    </row>
    <row r="40" spans="3:17" s="27" customFormat="1" ht="9.75" customHeight="1" thickBot="1">
      <c r="C40" s="233"/>
      <c r="D40" s="46"/>
      <c r="E40" s="45"/>
      <c r="F40" s="45"/>
      <c r="G40" s="46"/>
      <c r="H40" s="46"/>
      <c r="I40" s="46"/>
      <c r="J40" s="45"/>
      <c r="K40" s="47"/>
      <c r="L40" s="47"/>
      <c r="M40" s="47"/>
      <c r="N40" s="48"/>
      <c r="O40" s="48"/>
      <c r="P40" s="151"/>
      <c r="Q40" s="46"/>
    </row>
    <row r="41" spans="3:17" s="27" customFormat="1" ht="30.75" customHeight="1" thickBot="1">
      <c r="C41" s="43"/>
      <c r="D41" s="44"/>
      <c r="E41" s="45"/>
      <c r="F41" s="45"/>
      <c r="G41" s="151"/>
      <c r="H41" s="50"/>
      <c r="I41" s="46"/>
      <c r="J41" s="45"/>
      <c r="K41" s="47"/>
      <c r="L41" s="47"/>
      <c r="M41" s="47"/>
      <c r="N41" s="287" t="s">
        <v>123</v>
      </c>
      <c r="O41" s="289"/>
      <c r="P41" s="151"/>
      <c r="Q41" s="55">
        <f>SUM(Q11:Q39)</f>
        <v>0</v>
      </c>
    </row>
    <row r="42" spans="3:17" s="27" customFormat="1" ht="12.75">
      <c r="C42" s="151"/>
      <c r="D42" s="46"/>
      <c r="E42" s="45"/>
      <c r="F42" s="45"/>
      <c r="G42" s="46"/>
      <c r="H42" s="46"/>
      <c r="I42" s="46"/>
      <c r="J42" s="45"/>
      <c r="K42" s="47"/>
      <c r="L42" s="47"/>
      <c r="M42" s="47"/>
      <c r="N42" s="151"/>
      <c r="O42" s="151"/>
      <c r="P42" s="151"/>
      <c r="Q42" s="46"/>
    </row>
    <row r="45" ht="14.25"/>
    <row r="46" ht="14.25"/>
  </sheetData>
  <sheetProtection/>
  <mergeCells count="7">
    <mergeCell ref="C7:I7"/>
    <mergeCell ref="J7:N7"/>
    <mergeCell ref="N41:O41"/>
    <mergeCell ref="C3:J3"/>
    <mergeCell ref="M3:N3"/>
    <mergeCell ref="O3:Q3"/>
    <mergeCell ref="C5:J5"/>
  </mergeCells>
  <printOptions/>
  <pageMargins left="0.75" right="0.75" top="1" bottom="1" header="0.5" footer="0.5"/>
  <pageSetup fitToHeight="1" fitToWidth="1" horizontalDpi="600" verticalDpi="600" orientation="landscape" paperSize="9" scale="62"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B2:U120"/>
  <sheetViews>
    <sheetView showGridLines="0" zoomScalePageLayoutView="0" workbookViewId="0" topLeftCell="A1">
      <selection activeCell="R10" sqref="R10"/>
    </sheetView>
  </sheetViews>
  <sheetFormatPr defaultColWidth="9.00390625" defaultRowHeight="12.75"/>
  <cols>
    <col min="1" max="1" width="2.75390625" style="27" customWidth="1"/>
    <col min="2" max="2" width="24.50390625" style="27" customWidth="1"/>
    <col min="3" max="3" width="1.625" style="27" customWidth="1"/>
    <col min="4" max="4" width="10.75390625" style="27" bestFit="1" customWidth="1"/>
    <col min="5" max="6" width="9.00390625" style="27" customWidth="1"/>
    <col min="7" max="7" width="1.625" style="27" customWidth="1"/>
    <col min="8" max="9" width="9.00390625" style="27" customWidth="1"/>
    <col min="10" max="10" width="10.125" style="27" customWidth="1"/>
    <col min="11" max="11" width="1.625" style="27" customWidth="1"/>
    <col min="12" max="13" width="10.00390625" style="27" customWidth="1"/>
    <col min="14" max="14" width="10.125" style="27" customWidth="1"/>
    <col min="15" max="15" width="1.625" style="27" customWidth="1"/>
    <col min="16" max="16" width="10.25390625" style="27" customWidth="1"/>
    <col min="17" max="17" width="10.375" style="27" customWidth="1"/>
    <col min="18" max="18" width="10.50390625" style="27" customWidth="1"/>
    <col min="19" max="19" width="15.625" style="27" customWidth="1"/>
    <col min="20" max="20" width="2.25390625" style="27" customWidth="1"/>
    <col min="21" max="16384" width="9.00390625" style="27" customWidth="1"/>
  </cols>
  <sheetData>
    <row r="1" ht="13.5" thickBot="1"/>
    <row r="2" spans="2:20" ht="6.75" customHeight="1" thickBot="1">
      <c r="B2" s="28"/>
      <c r="C2" s="29"/>
      <c r="D2" s="29"/>
      <c r="E2" s="29"/>
      <c r="F2" s="29"/>
      <c r="G2" s="29"/>
      <c r="H2" s="29"/>
      <c r="I2" s="29"/>
      <c r="J2" s="29"/>
      <c r="K2" s="29"/>
      <c r="L2" s="29"/>
      <c r="M2" s="29"/>
      <c r="N2" s="29"/>
      <c r="O2" s="29"/>
      <c r="P2" s="29"/>
      <c r="Q2" s="29"/>
      <c r="R2" s="29"/>
      <c r="S2" s="29"/>
      <c r="T2" s="30"/>
    </row>
    <row r="3" spans="2:20" ht="18.75" customHeight="1" thickBot="1">
      <c r="B3" s="31"/>
      <c r="C3" s="93"/>
      <c r="D3" s="303" t="s">
        <v>153</v>
      </c>
      <c r="E3" s="303"/>
      <c r="F3" s="303"/>
      <c r="G3" s="56"/>
      <c r="H3" s="315">
        <f>'Staff Salaries'!O3</f>
        <v>0</v>
      </c>
      <c r="I3" s="299"/>
      <c r="J3" s="21"/>
      <c r="K3" s="21"/>
      <c r="L3" s="21"/>
      <c r="M3" s="21"/>
      <c r="N3" s="318" t="s">
        <v>173</v>
      </c>
      <c r="O3" s="319"/>
      <c r="P3" s="319"/>
      <c r="Q3" s="319"/>
      <c r="R3" s="319"/>
      <c r="S3" s="320"/>
      <c r="T3" s="32"/>
    </row>
    <row r="4" spans="2:20" ht="6" customHeight="1" thickBot="1">
      <c r="B4" s="31"/>
      <c r="C4" s="21"/>
      <c r="D4" s="21"/>
      <c r="N4" s="321"/>
      <c r="O4" s="322"/>
      <c r="P4" s="322"/>
      <c r="Q4" s="322"/>
      <c r="R4" s="322"/>
      <c r="S4" s="323"/>
      <c r="T4" s="32"/>
    </row>
    <row r="5" spans="2:20" ht="24.75" customHeight="1" thickBot="1">
      <c r="B5" s="304" t="str">
        <f>IF(B9=0,"Please select the year using the drop down menu below","")</f>
        <v>Please select the year using the drop down menu below</v>
      </c>
      <c r="C5" s="52"/>
      <c r="D5" s="330" t="str">
        <f>'Staff Salaries'!C3</f>
        <v>Setting Name: </v>
      </c>
      <c r="E5" s="331"/>
      <c r="F5" s="331"/>
      <c r="G5" s="331"/>
      <c r="H5" s="331"/>
      <c r="I5" s="331"/>
      <c r="J5" s="331"/>
      <c r="K5" s="332"/>
      <c r="M5" s="57"/>
      <c r="N5" s="324"/>
      <c r="O5" s="325"/>
      <c r="P5" s="325"/>
      <c r="Q5" s="325"/>
      <c r="R5" s="325"/>
      <c r="S5" s="326"/>
      <c r="T5" s="32"/>
    </row>
    <row r="6" spans="2:20" ht="6.75" customHeight="1" thickBot="1">
      <c r="B6" s="304"/>
      <c r="C6" s="57"/>
      <c r="D6" s="57"/>
      <c r="E6" s="58"/>
      <c r="F6" s="58"/>
      <c r="G6" s="58"/>
      <c r="H6" s="58"/>
      <c r="I6" s="58"/>
      <c r="J6" s="58"/>
      <c r="K6" s="58"/>
      <c r="L6" s="58"/>
      <c r="M6" s="57"/>
      <c r="N6" s="24"/>
      <c r="O6" s="24"/>
      <c r="P6" s="24"/>
      <c r="Q6" s="24"/>
      <c r="R6" s="24"/>
      <c r="S6" s="24"/>
      <c r="T6" s="32"/>
    </row>
    <row r="7" spans="2:20" ht="35.25" customHeight="1" thickBot="1">
      <c r="B7" s="304"/>
      <c r="C7" s="21"/>
      <c r="D7" s="327" t="s">
        <v>152</v>
      </c>
      <c r="E7" s="328"/>
      <c r="F7" s="328"/>
      <c r="G7" s="328"/>
      <c r="H7" s="328"/>
      <c r="I7" s="328"/>
      <c r="J7" s="328"/>
      <c r="K7" s="328"/>
      <c r="L7" s="328"/>
      <c r="M7" s="328"/>
      <c r="N7" s="328"/>
      <c r="O7" s="328"/>
      <c r="P7" s="328"/>
      <c r="Q7" s="328"/>
      <c r="R7" s="329"/>
      <c r="S7" s="21"/>
      <c r="T7" s="32"/>
    </row>
    <row r="8" spans="2:20" ht="3.75" customHeight="1" thickBot="1">
      <c r="B8" s="31"/>
      <c r="C8" s="21"/>
      <c r="D8" s="21"/>
      <c r="E8" s="21"/>
      <c r="F8" s="21"/>
      <c r="G8" s="21"/>
      <c r="H8" s="21"/>
      <c r="I8" s="21"/>
      <c r="J8" s="21"/>
      <c r="K8" s="21"/>
      <c r="L8" s="21"/>
      <c r="M8" s="21"/>
      <c r="N8" s="21"/>
      <c r="O8" s="21"/>
      <c r="P8" s="21"/>
      <c r="Q8" s="21"/>
      <c r="R8" s="21"/>
      <c r="S8" s="21"/>
      <c r="T8" s="32"/>
    </row>
    <row r="9" spans="2:20" s="45" customFormat="1" ht="16.5" customHeight="1">
      <c r="B9" s="316"/>
      <c r="C9" s="25"/>
      <c r="D9" s="94" t="s">
        <v>55</v>
      </c>
      <c r="E9" s="94" t="s">
        <v>56</v>
      </c>
      <c r="F9" s="94" t="s">
        <v>57</v>
      </c>
      <c r="G9" s="33"/>
      <c r="H9" s="94" t="s">
        <v>58</v>
      </c>
      <c r="I9" s="94" t="s">
        <v>59</v>
      </c>
      <c r="J9" s="94" t="s">
        <v>60</v>
      </c>
      <c r="K9" s="33"/>
      <c r="L9" s="94" t="s">
        <v>61</v>
      </c>
      <c r="M9" s="94" t="s">
        <v>62</v>
      </c>
      <c r="N9" s="94" t="s">
        <v>63</v>
      </c>
      <c r="O9" s="33"/>
      <c r="P9" s="94" t="s">
        <v>64</v>
      </c>
      <c r="Q9" s="94" t="s">
        <v>65</v>
      </c>
      <c r="R9" s="94" t="s">
        <v>66</v>
      </c>
      <c r="S9" s="95" t="s">
        <v>67</v>
      </c>
      <c r="T9" s="59"/>
    </row>
    <row r="10" spans="2:20" s="45" customFormat="1" ht="18" customHeight="1" thickBot="1">
      <c r="B10" s="317"/>
      <c r="C10" s="25"/>
      <c r="D10" s="94"/>
      <c r="E10" s="94"/>
      <c r="F10" s="94"/>
      <c r="G10" s="96"/>
      <c r="H10" s="94"/>
      <c r="I10" s="94"/>
      <c r="J10" s="94"/>
      <c r="K10" s="96"/>
      <c r="L10" s="94"/>
      <c r="M10" s="94"/>
      <c r="N10" s="94"/>
      <c r="O10" s="96"/>
      <c r="P10" s="94"/>
      <c r="Q10" s="94"/>
      <c r="R10" s="94"/>
      <c r="S10" s="60"/>
      <c r="T10" s="59"/>
    </row>
    <row r="11" spans="2:20" s="45" customFormat="1" ht="13.5">
      <c r="B11" s="97"/>
      <c r="C11" s="98"/>
      <c r="D11" s="99"/>
      <c r="E11" s="99"/>
      <c r="F11" s="99"/>
      <c r="G11" s="100"/>
      <c r="H11" s="99"/>
      <c r="I11" s="99"/>
      <c r="J11" s="99"/>
      <c r="K11" s="100"/>
      <c r="L11" s="99"/>
      <c r="M11" s="99"/>
      <c r="N11" s="99"/>
      <c r="O11" s="100"/>
      <c r="P11" s="99"/>
      <c r="Q11" s="99"/>
      <c r="R11" s="99"/>
      <c r="S11" s="60"/>
      <c r="T11" s="59"/>
    </row>
    <row r="12" spans="2:20" s="45" customFormat="1" ht="6.75" customHeight="1" thickBot="1">
      <c r="B12" s="101"/>
      <c r="C12" s="102"/>
      <c r="D12" s="100"/>
      <c r="E12" s="100"/>
      <c r="F12" s="100"/>
      <c r="G12" s="100"/>
      <c r="H12" s="100"/>
      <c r="I12" s="100"/>
      <c r="J12" s="100"/>
      <c r="K12" s="100"/>
      <c r="L12" s="100"/>
      <c r="M12" s="100"/>
      <c r="N12" s="100"/>
      <c r="O12" s="100"/>
      <c r="P12" s="100"/>
      <c r="Q12" s="100"/>
      <c r="R12" s="100"/>
      <c r="S12" s="60"/>
      <c r="T12" s="59"/>
    </row>
    <row r="13" spans="2:20" ht="14.25" thickBot="1">
      <c r="B13" s="103" t="s">
        <v>170</v>
      </c>
      <c r="C13" s="104"/>
      <c r="D13" s="61"/>
      <c r="E13" s="61" t="s">
        <v>80</v>
      </c>
      <c r="F13" s="61"/>
      <c r="G13" s="61"/>
      <c r="H13" s="287" t="s">
        <v>131</v>
      </c>
      <c r="I13" s="288"/>
      <c r="J13" s="288"/>
      <c r="K13" s="288"/>
      <c r="L13" s="288"/>
      <c r="M13" s="288"/>
      <c r="N13" s="288"/>
      <c r="O13" s="288"/>
      <c r="P13" s="289"/>
      <c r="Q13" s="61"/>
      <c r="R13" s="61"/>
      <c r="S13" s="61"/>
      <c r="T13" s="62"/>
    </row>
    <row r="14" spans="2:20" ht="5.25" customHeight="1" thickBot="1">
      <c r="B14" s="31"/>
      <c r="C14" s="21"/>
      <c r="D14" s="61"/>
      <c r="E14" s="61"/>
      <c r="F14" s="61"/>
      <c r="G14" s="61"/>
      <c r="H14" s="61"/>
      <c r="I14" s="61"/>
      <c r="J14" s="61"/>
      <c r="K14" s="61"/>
      <c r="L14" s="61"/>
      <c r="M14" s="61"/>
      <c r="N14" s="61"/>
      <c r="O14" s="61"/>
      <c r="P14" s="61"/>
      <c r="Q14" s="61"/>
      <c r="R14" s="61"/>
      <c r="S14" s="61"/>
      <c r="T14" s="62"/>
    </row>
    <row r="15" spans="2:20" ht="12.75">
      <c r="B15" s="63" t="s">
        <v>172</v>
      </c>
      <c r="C15" s="64"/>
      <c r="D15" s="7"/>
      <c r="E15" s="5"/>
      <c r="F15" s="5"/>
      <c r="G15" s="33"/>
      <c r="H15" s="7"/>
      <c r="I15" s="5"/>
      <c r="J15" s="5"/>
      <c r="K15" s="33"/>
      <c r="L15" s="7"/>
      <c r="M15" s="5"/>
      <c r="N15" s="5"/>
      <c r="O15" s="33"/>
      <c r="P15" s="7"/>
      <c r="Q15" s="5"/>
      <c r="R15" s="6"/>
      <c r="S15" s="65">
        <f>SUM(D15:R15)</f>
        <v>0</v>
      </c>
      <c r="T15" s="66"/>
    </row>
    <row r="16" spans="2:20" ht="12.75">
      <c r="B16" s="63" t="s">
        <v>81</v>
      </c>
      <c r="C16" s="64"/>
      <c r="D16" s="23"/>
      <c r="E16" s="22"/>
      <c r="F16" s="22"/>
      <c r="G16" s="33"/>
      <c r="H16" s="23"/>
      <c r="I16" s="22"/>
      <c r="J16" s="22"/>
      <c r="K16" s="33"/>
      <c r="L16" s="23"/>
      <c r="M16" s="22"/>
      <c r="N16" s="22"/>
      <c r="O16" s="33"/>
      <c r="P16" s="23"/>
      <c r="Q16" s="22"/>
      <c r="R16" s="22"/>
      <c r="S16" s="67">
        <f aca="true" t="shared" si="0" ref="S16:S26">SUM(D16:R16)</f>
        <v>0</v>
      </c>
      <c r="T16" s="66"/>
    </row>
    <row r="17" spans="2:20" ht="12.75">
      <c r="B17" s="63" t="s">
        <v>82</v>
      </c>
      <c r="C17" s="64"/>
      <c r="D17" s="7"/>
      <c r="E17" s="5"/>
      <c r="F17" s="5"/>
      <c r="G17" s="33"/>
      <c r="H17" s="7"/>
      <c r="I17" s="5"/>
      <c r="J17" s="5"/>
      <c r="K17" s="33"/>
      <c r="L17" s="7"/>
      <c r="M17" s="5"/>
      <c r="N17" s="5"/>
      <c r="O17" s="33"/>
      <c r="P17" s="7"/>
      <c r="Q17" s="5"/>
      <c r="R17" s="6"/>
      <c r="S17" s="67">
        <f t="shared" si="0"/>
        <v>0</v>
      </c>
      <c r="T17" s="66"/>
    </row>
    <row r="18" spans="2:20" ht="12.75">
      <c r="B18" s="63" t="s">
        <v>83</v>
      </c>
      <c r="C18" s="64"/>
      <c r="D18" s="7"/>
      <c r="E18" s="5"/>
      <c r="F18" s="5"/>
      <c r="G18" s="33"/>
      <c r="H18" s="7"/>
      <c r="I18" s="7"/>
      <c r="J18" s="7"/>
      <c r="K18" s="33"/>
      <c r="L18" s="7"/>
      <c r="M18" s="7"/>
      <c r="N18" s="7"/>
      <c r="O18" s="33"/>
      <c r="P18" s="7"/>
      <c r="Q18" s="7"/>
      <c r="R18" s="8"/>
      <c r="S18" s="67">
        <f t="shared" si="0"/>
        <v>0</v>
      </c>
      <c r="T18" s="66"/>
    </row>
    <row r="19" spans="2:20" ht="12.75">
      <c r="B19" s="63" t="s">
        <v>84</v>
      </c>
      <c r="C19" s="64"/>
      <c r="D19" s="7"/>
      <c r="E19" s="5"/>
      <c r="F19" s="7"/>
      <c r="G19" s="33"/>
      <c r="H19" s="7"/>
      <c r="I19" s="7"/>
      <c r="J19" s="7"/>
      <c r="K19" s="33"/>
      <c r="L19" s="7"/>
      <c r="M19" s="7"/>
      <c r="N19" s="7"/>
      <c r="O19" s="33"/>
      <c r="P19" s="7"/>
      <c r="Q19" s="7"/>
      <c r="R19" s="8"/>
      <c r="S19" s="67">
        <f t="shared" si="0"/>
        <v>0</v>
      </c>
      <c r="T19" s="66"/>
    </row>
    <row r="20" spans="2:20" ht="12.75">
      <c r="B20" s="63" t="s">
        <v>85</v>
      </c>
      <c r="C20" s="64"/>
      <c r="D20" s="7"/>
      <c r="E20" s="7"/>
      <c r="F20" s="7"/>
      <c r="G20" s="33"/>
      <c r="H20" s="7"/>
      <c r="I20" s="7"/>
      <c r="J20" s="7"/>
      <c r="K20" s="33"/>
      <c r="L20" s="7"/>
      <c r="M20" s="7"/>
      <c r="N20" s="7"/>
      <c r="O20" s="33"/>
      <c r="P20" s="7"/>
      <c r="Q20" s="7"/>
      <c r="R20" s="8"/>
      <c r="S20" s="67">
        <f t="shared" si="0"/>
        <v>0</v>
      </c>
      <c r="T20" s="66"/>
    </row>
    <row r="21" spans="2:20" ht="12.75">
      <c r="B21" s="63" t="s">
        <v>86</v>
      </c>
      <c r="C21" s="64"/>
      <c r="D21" s="7"/>
      <c r="E21" s="7"/>
      <c r="F21" s="7"/>
      <c r="G21" s="33"/>
      <c r="H21" s="7"/>
      <c r="I21" s="7"/>
      <c r="J21" s="7"/>
      <c r="K21" s="33"/>
      <c r="L21" s="7"/>
      <c r="M21" s="7"/>
      <c r="N21" s="7"/>
      <c r="O21" s="33"/>
      <c r="P21" s="7"/>
      <c r="Q21" s="7"/>
      <c r="R21" s="8"/>
      <c r="S21" s="67">
        <f t="shared" si="0"/>
        <v>0</v>
      </c>
      <c r="T21" s="66"/>
    </row>
    <row r="22" spans="2:20" ht="12.75">
      <c r="B22" s="63" t="s">
        <v>115</v>
      </c>
      <c r="C22" s="64"/>
      <c r="D22" s="7"/>
      <c r="E22" s="7"/>
      <c r="F22" s="7"/>
      <c r="G22" s="33"/>
      <c r="H22" s="7"/>
      <c r="I22" s="7"/>
      <c r="J22" s="7"/>
      <c r="K22" s="33"/>
      <c r="L22" s="7"/>
      <c r="M22" s="7"/>
      <c r="N22" s="7"/>
      <c r="O22" s="33"/>
      <c r="P22" s="7"/>
      <c r="Q22" s="7"/>
      <c r="R22" s="8"/>
      <c r="S22" s="67">
        <f t="shared" si="0"/>
        <v>0</v>
      </c>
      <c r="T22" s="66"/>
    </row>
    <row r="23" spans="2:20" ht="12.75">
      <c r="B23" s="63" t="s">
        <v>116</v>
      </c>
      <c r="C23" s="64"/>
      <c r="D23" s="7"/>
      <c r="E23" s="7"/>
      <c r="F23" s="7"/>
      <c r="G23" s="33"/>
      <c r="H23" s="7"/>
      <c r="I23" s="7"/>
      <c r="J23" s="7"/>
      <c r="K23" s="33"/>
      <c r="L23" s="7"/>
      <c r="M23" s="7"/>
      <c r="N23" s="7"/>
      <c r="O23" s="33"/>
      <c r="P23" s="7"/>
      <c r="Q23" s="7"/>
      <c r="R23" s="8"/>
      <c r="S23" s="67">
        <f t="shared" si="0"/>
        <v>0</v>
      </c>
      <c r="T23" s="66"/>
    </row>
    <row r="24" spans="2:20" ht="12.75">
      <c r="B24" s="68" t="s">
        <v>87</v>
      </c>
      <c r="C24" s="69"/>
      <c r="D24" s="7"/>
      <c r="E24" s="7"/>
      <c r="F24" s="7"/>
      <c r="G24" s="33"/>
      <c r="H24" s="7"/>
      <c r="I24" s="7"/>
      <c r="J24" s="7"/>
      <c r="K24" s="33"/>
      <c r="L24" s="7"/>
      <c r="M24" s="7"/>
      <c r="N24" s="7"/>
      <c r="O24" s="33"/>
      <c r="P24" s="7"/>
      <c r="Q24" s="7"/>
      <c r="R24" s="8"/>
      <c r="S24" s="67">
        <f t="shared" si="0"/>
        <v>0</v>
      </c>
      <c r="T24" s="66"/>
    </row>
    <row r="25" spans="2:20" ht="12.75">
      <c r="B25" s="68" t="s">
        <v>88</v>
      </c>
      <c r="C25" s="69"/>
      <c r="D25" s="7"/>
      <c r="E25" s="7"/>
      <c r="F25" s="7"/>
      <c r="G25" s="33"/>
      <c r="H25" s="7"/>
      <c r="I25" s="7"/>
      <c r="J25" s="7"/>
      <c r="K25" s="33"/>
      <c r="L25" s="7"/>
      <c r="M25" s="7"/>
      <c r="N25" s="7"/>
      <c r="O25" s="33"/>
      <c r="P25" s="7"/>
      <c r="Q25" s="7"/>
      <c r="R25" s="8"/>
      <c r="S25" s="67">
        <f t="shared" si="0"/>
        <v>0</v>
      </c>
      <c r="T25" s="66"/>
    </row>
    <row r="26" spans="2:20" ht="13.5" thickBot="1">
      <c r="B26" s="68"/>
      <c r="C26" s="69"/>
      <c r="D26" s="7"/>
      <c r="E26" s="7"/>
      <c r="F26" s="7"/>
      <c r="G26" s="33"/>
      <c r="H26" s="7"/>
      <c r="I26" s="7"/>
      <c r="J26" s="7"/>
      <c r="K26" s="33"/>
      <c r="L26" s="7"/>
      <c r="M26" s="7"/>
      <c r="N26" s="7"/>
      <c r="O26" s="33"/>
      <c r="P26" s="7"/>
      <c r="Q26" s="7"/>
      <c r="R26" s="8"/>
      <c r="S26" s="70">
        <f t="shared" si="0"/>
        <v>0</v>
      </c>
      <c r="T26" s="66"/>
    </row>
    <row r="27" spans="2:20" ht="6.75" customHeight="1" thickBot="1">
      <c r="B27" s="71"/>
      <c r="C27" s="61"/>
      <c r="D27" s="72"/>
      <c r="E27" s="72"/>
      <c r="F27" s="72"/>
      <c r="G27" s="33"/>
      <c r="H27" s="72"/>
      <c r="I27" s="72"/>
      <c r="J27" s="72"/>
      <c r="K27" s="33"/>
      <c r="L27" s="72"/>
      <c r="M27" s="72"/>
      <c r="N27" s="72"/>
      <c r="O27" s="33"/>
      <c r="P27" s="72"/>
      <c r="Q27" s="72"/>
      <c r="R27" s="72"/>
      <c r="S27" s="73"/>
      <c r="T27" s="62"/>
    </row>
    <row r="28" spans="2:20" ht="13.5" thickBot="1">
      <c r="B28" s="105" t="s">
        <v>89</v>
      </c>
      <c r="C28" s="106"/>
      <c r="D28" s="107">
        <f>SUM(D15:D26)</f>
        <v>0</v>
      </c>
      <c r="E28" s="108">
        <f aca="true" t="shared" si="1" ref="E28:S28">SUM(E15:E26)</f>
        <v>0</v>
      </c>
      <c r="F28" s="109">
        <f t="shared" si="1"/>
        <v>0</v>
      </c>
      <c r="G28" s="33"/>
      <c r="H28" s="107">
        <f t="shared" si="1"/>
        <v>0</v>
      </c>
      <c r="I28" s="108">
        <f t="shared" si="1"/>
        <v>0</v>
      </c>
      <c r="J28" s="109">
        <f t="shared" si="1"/>
        <v>0</v>
      </c>
      <c r="K28" s="33"/>
      <c r="L28" s="107">
        <f t="shared" si="1"/>
        <v>0</v>
      </c>
      <c r="M28" s="108">
        <f t="shared" si="1"/>
        <v>0</v>
      </c>
      <c r="N28" s="109">
        <f t="shared" si="1"/>
        <v>0</v>
      </c>
      <c r="O28" s="33"/>
      <c r="P28" s="110">
        <f t="shared" si="1"/>
        <v>0</v>
      </c>
      <c r="Q28" s="108">
        <f t="shared" si="1"/>
        <v>0</v>
      </c>
      <c r="R28" s="108">
        <f t="shared" si="1"/>
        <v>0</v>
      </c>
      <c r="S28" s="110">
        <f t="shared" si="1"/>
        <v>0</v>
      </c>
      <c r="T28" s="111"/>
    </row>
    <row r="29" spans="2:20" ht="6" customHeight="1">
      <c r="B29" s="71"/>
      <c r="C29" s="61"/>
      <c r="D29" s="74"/>
      <c r="E29" s="74"/>
      <c r="F29" s="74"/>
      <c r="G29" s="74"/>
      <c r="H29" s="74"/>
      <c r="I29" s="74"/>
      <c r="J29" s="74"/>
      <c r="K29" s="74"/>
      <c r="L29" s="74"/>
      <c r="M29" s="74"/>
      <c r="N29" s="74"/>
      <c r="O29" s="74"/>
      <c r="P29" s="74"/>
      <c r="Q29" s="74"/>
      <c r="R29" s="74"/>
      <c r="S29" s="75"/>
      <c r="T29" s="62"/>
    </row>
    <row r="30" spans="2:20" ht="13.5">
      <c r="B30" s="103" t="s">
        <v>171</v>
      </c>
      <c r="C30" s="104"/>
      <c r="D30" s="74"/>
      <c r="E30" s="74"/>
      <c r="F30" s="74"/>
      <c r="G30" s="74"/>
      <c r="H30" s="74"/>
      <c r="I30" s="74"/>
      <c r="J30" s="74"/>
      <c r="K30" s="74"/>
      <c r="L30" s="74"/>
      <c r="M30" s="74"/>
      <c r="N30" s="74"/>
      <c r="O30" s="74"/>
      <c r="P30" s="74"/>
      <c r="Q30" s="74"/>
      <c r="R30" s="74"/>
      <c r="S30" s="75"/>
      <c r="T30" s="62"/>
    </row>
    <row r="31" spans="2:20" ht="5.25" customHeight="1" thickBot="1">
      <c r="B31" s="71"/>
      <c r="C31" s="61"/>
      <c r="D31" s="74"/>
      <c r="E31" s="74"/>
      <c r="F31" s="74"/>
      <c r="G31" s="74"/>
      <c r="H31" s="74"/>
      <c r="I31" s="74"/>
      <c r="J31" s="74"/>
      <c r="K31" s="74"/>
      <c r="L31" s="74"/>
      <c r="M31" s="74"/>
      <c r="N31" s="74"/>
      <c r="O31" s="74"/>
      <c r="P31" s="74"/>
      <c r="Q31" s="74"/>
      <c r="R31" s="74"/>
      <c r="S31" s="75"/>
      <c r="T31" s="62"/>
    </row>
    <row r="32" spans="2:20" ht="12.75">
      <c r="B32" s="63" t="s">
        <v>51</v>
      </c>
      <c r="C32" s="64"/>
      <c r="D32" s="76">
        <f>'Staff Salaries'!D39</f>
        <v>0</v>
      </c>
      <c r="E32" s="76">
        <f>'Staff Salaries'!E39</f>
        <v>0</v>
      </c>
      <c r="F32" s="76">
        <f>'Staff Salaries'!F39</f>
        <v>0</v>
      </c>
      <c r="G32" s="33"/>
      <c r="H32" s="76">
        <f>'Staff Salaries'!G39</f>
        <v>0</v>
      </c>
      <c r="I32" s="76">
        <f>'Staff Salaries'!H39</f>
        <v>0</v>
      </c>
      <c r="J32" s="76">
        <f>'Staff Salaries'!I39</f>
        <v>0</v>
      </c>
      <c r="K32" s="33"/>
      <c r="L32" s="76">
        <f>'Staff Salaries'!J39</f>
        <v>0</v>
      </c>
      <c r="M32" s="76">
        <f>'Staff Salaries'!K39</f>
        <v>0</v>
      </c>
      <c r="N32" s="76">
        <f>'Staff Salaries'!L39</f>
        <v>0</v>
      </c>
      <c r="O32" s="33"/>
      <c r="P32" s="76">
        <f>'Staff Salaries'!M39</f>
        <v>0</v>
      </c>
      <c r="Q32" s="76">
        <f>'Staff Salaries'!N39</f>
        <v>0</v>
      </c>
      <c r="R32" s="76">
        <f>'Staff Salaries'!O39</f>
        <v>0</v>
      </c>
      <c r="S32" s="65">
        <f aca="true" t="shared" si="2" ref="S32:S37">SUM(D32:R32)</f>
        <v>0</v>
      </c>
      <c r="T32" s="66"/>
    </row>
    <row r="33" spans="2:20" ht="12.75">
      <c r="B33" s="63" t="s">
        <v>1</v>
      </c>
      <c r="C33" s="64"/>
      <c r="D33" s="76">
        <f>D32/100*5</f>
        <v>0</v>
      </c>
      <c r="E33" s="77">
        <f aca="true" t="shared" si="3" ref="E33:R33">E32/100*5</f>
        <v>0</v>
      </c>
      <c r="F33" s="77">
        <f t="shared" si="3"/>
        <v>0</v>
      </c>
      <c r="G33" s="33"/>
      <c r="H33" s="76">
        <f t="shared" si="3"/>
        <v>0</v>
      </c>
      <c r="I33" s="77">
        <f t="shared" si="3"/>
        <v>0</v>
      </c>
      <c r="J33" s="77">
        <f t="shared" si="3"/>
        <v>0</v>
      </c>
      <c r="K33" s="33"/>
      <c r="L33" s="76">
        <f t="shared" si="3"/>
        <v>0</v>
      </c>
      <c r="M33" s="77">
        <f t="shared" si="3"/>
        <v>0</v>
      </c>
      <c r="N33" s="77">
        <f t="shared" si="3"/>
        <v>0</v>
      </c>
      <c r="O33" s="33"/>
      <c r="P33" s="76">
        <f t="shared" si="3"/>
        <v>0</v>
      </c>
      <c r="Q33" s="77">
        <f t="shared" si="3"/>
        <v>0</v>
      </c>
      <c r="R33" s="77">
        <f t="shared" si="3"/>
        <v>0</v>
      </c>
      <c r="S33" s="67">
        <f t="shared" si="2"/>
        <v>0</v>
      </c>
      <c r="T33" s="66"/>
    </row>
    <row r="34" spans="2:20" ht="12.75">
      <c r="B34" s="63" t="s">
        <v>35</v>
      </c>
      <c r="C34" s="64"/>
      <c r="D34" s="14"/>
      <c r="E34" s="1"/>
      <c r="F34" s="1"/>
      <c r="G34" s="33"/>
      <c r="H34" s="14"/>
      <c r="I34" s="1"/>
      <c r="J34" s="1"/>
      <c r="K34" s="33"/>
      <c r="L34" s="14"/>
      <c r="M34" s="1"/>
      <c r="N34" s="1"/>
      <c r="O34" s="33"/>
      <c r="P34" s="14"/>
      <c r="Q34" s="1"/>
      <c r="R34" s="9"/>
      <c r="S34" s="67">
        <f t="shared" si="2"/>
        <v>0</v>
      </c>
      <c r="T34" s="66"/>
    </row>
    <row r="35" spans="2:20" ht="12.75">
      <c r="B35" s="63" t="s">
        <v>52</v>
      </c>
      <c r="C35" s="64"/>
      <c r="D35" s="76">
        <f>D32/100*1.5</f>
        <v>0</v>
      </c>
      <c r="E35" s="77">
        <f aca="true" t="shared" si="4" ref="E35:R35">E32/100*1.5</f>
        <v>0</v>
      </c>
      <c r="F35" s="77">
        <f t="shared" si="4"/>
        <v>0</v>
      </c>
      <c r="G35" s="33"/>
      <c r="H35" s="76">
        <f t="shared" si="4"/>
        <v>0</v>
      </c>
      <c r="I35" s="77">
        <f t="shared" si="4"/>
        <v>0</v>
      </c>
      <c r="J35" s="77">
        <f t="shared" si="4"/>
        <v>0</v>
      </c>
      <c r="K35" s="33"/>
      <c r="L35" s="76">
        <f t="shared" si="4"/>
        <v>0</v>
      </c>
      <c r="M35" s="77">
        <f t="shared" si="4"/>
        <v>0</v>
      </c>
      <c r="N35" s="77">
        <f t="shared" si="4"/>
        <v>0</v>
      </c>
      <c r="O35" s="33"/>
      <c r="P35" s="76">
        <f t="shared" si="4"/>
        <v>0</v>
      </c>
      <c r="Q35" s="77">
        <f t="shared" si="4"/>
        <v>0</v>
      </c>
      <c r="R35" s="77">
        <f t="shared" si="4"/>
        <v>0</v>
      </c>
      <c r="S35" s="67">
        <f t="shared" si="2"/>
        <v>0</v>
      </c>
      <c r="T35" s="66"/>
    </row>
    <row r="36" spans="2:20" ht="12.75">
      <c r="B36" s="63" t="s">
        <v>2</v>
      </c>
      <c r="C36" s="64"/>
      <c r="D36" s="14"/>
      <c r="E36" s="1"/>
      <c r="F36" s="1"/>
      <c r="G36" s="33"/>
      <c r="H36" s="14"/>
      <c r="I36" s="1"/>
      <c r="J36" s="1"/>
      <c r="K36" s="33"/>
      <c r="L36" s="14"/>
      <c r="M36" s="1"/>
      <c r="N36" s="1"/>
      <c r="O36" s="33"/>
      <c r="P36" s="14"/>
      <c r="Q36" s="1"/>
      <c r="R36" s="9"/>
      <c r="S36" s="67">
        <f t="shared" si="2"/>
        <v>0</v>
      </c>
      <c r="T36" s="66"/>
    </row>
    <row r="37" spans="2:20" ht="13.5" thickBot="1">
      <c r="B37" s="68" t="s">
        <v>53</v>
      </c>
      <c r="C37" s="69"/>
      <c r="D37" s="15"/>
      <c r="E37" s="16"/>
      <c r="F37" s="16"/>
      <c r="G37" s="33"/>
      <c r="H37" s="15"/>
      <c r="I37" s="16"/>
      <c r="J37" s="16"/>
      <c r="K37" s="33"/>
      <c r="L37" s="15"/>
      <c r="M37" s="16"/>
      <c r="N37" s="16"/>
      <c r="O37" s="33"/>
      <c r="P37" s="15"/>
      <c r="Q37" s="2"/>
      <c r="R37" s="10"/>
      <c r="S37" s="67">
        <f t="shared" si="2"/>
        <v>0</v>
      </c>
      <c r="T37" s="66"/>
    </row>
    <row r="38" spans="2:20" ht="13.5" thickBot="1">
      <c r="B38" s="105" t="s">
        <v>25</v>
      </c>
      <c r="C38" s="106"/>
      <c r="D38" s="112">
        <f>SUM(D32:D37)</f>
        <v>0</v>
      </c>
      <c r="E38" s="113">
        <f aca="true" t="shared" si="5" ref="E38:R38">SUM(E32:E37)</f>
        <v>0</v>
      </c>
      <c r="F38" s="114">
        <f t="shared" si="5"/>
        <v>0</v>
      </c>
      <c r="G38" s="33"/>
      <c r="H38" s="112">
        <f t="shared" si="5"/>
        <v>0</v>
      </c>
      <c r="I38" s="113">
        <f t="shared" si="5"/>
        <v>0</v>
      </c>
      <c r="J38" s="114">
        <f t="shared" si="5"/>
        <v>0</v>
      </c>
      <c r="K38" s="33"/>
      <c r="L38" s="112">
        <f t="shared" si="5"/>
        <v>0</v>
      </c>
      <c r="M38" s="113">
        <f t="shared" si="5"/>
        <v>0</v>
      </c>
      <c r="N38" s="114">
        <f t="shared" si="5"/>
        <v>0</v>
      </c>
      <c r="O38" s="33"/>
      <c r="P38" s="112">
        <f t="shared" si="5"/>
        <v>0</v>
      </c>
      <c r="Q38" s="113">
        <f t="shared" si="5"/>
        <v>0</v>
      </c>
      <c r="R38" s="114">
        <f t="shared" si="5"/>
        <v>0</v>
      </c>
      <c r="S38" s="110">
        <f>SUM(S32:S37)</f>
        <v>0</v>
      </c>
      <c r="T38" s="111"/>
    </row>
    <row r="39" spans="2:20" ht="12.75">
      <c r="B39" s="63" t="s">
        <v>3</v>
      </c>
      <c r="C39" s="64"/>
      <c r="D39" s="17"/>
      <c r="E39" s="3"/>
      <c r="F39" s="3"/>
      <c r="G39" s="33"/>
      <c r="H39" s="17"/>
      <c r="I39" s="3"/>
      <c r="J39" s="3"/>
      <c r="K39" s="33"/>
      <c r="L39" s="17"/>
      <c r="M39" s="3"/>
      <c r="N39" s="3"/>
      <c r="O39" s="33"/>
      <c r="P39" s="17"/>
      <c r="Q39" s="2"/>
      <c r="R39" s="10"/>
      <c r="S39" s="67">
        <f aca="true" t="shared" si="6" ref="S39:S47">SUM(D39:R39)</f>
        <v>0</v>
      </c>
      <c r="T39" s="66"/>
    </row>
    <row r="40" spans="2:20" ht="12.75">
      <c r="B40" s="63" t="s">
        <v>23</v>
      </c>
      <c r="C40" s="64"/>
      <c r="D40" s="18"/>
      <c r="E40" s="2"/>
      <c r="F40" s="2"/>
      <c r="G40" s="33"/>
      <c r="H40" s="18"/>
      <c r="I40" s="2"/>
      <c r="J40" s="2"/>
      <c r="K40" s="33"/>
      <c r="L40" s="18"/>
      <c r="M40" s="2"/>
      <c r="N40" s="2"/>
      <c r="O40" s="33"/>
      <c r="P40" s="18"/>
      <c r="Q40" s="2"/>
      <c r="R40" s="10"/>
      <c r="S40" s="67">
        <f t="shared" si="6"/>
        <v>0</v>
      </c>
      <c r="T40" s="66"/>
    </row>
    <row r="41" spans="2:20" ht="12.75">
      <c r="B41" s="63" t="s">
        <v>18</v>
      </c>
      <c r="C41" s="64"/>
      <c r="D41" s="18"/>
      <c r="E41" s="2"/>
      <c r="F41" s="2"/>
      <c r="G41" s="33"/>
      <c r="H41" s="18"/>
      <c r="I41" s="2"/>
      <c r="J41" s="2"/>
      <c r="K41" s="33"/>
      <c r="L41" s="18"/>
      <c r="M41" s="2"/>
      <c r="N41" s="2"/>
      <c r="O41" s="33"/>
      <c r="P41" s="18"/>
      <c r="Q41" s="2"/>
      <c r="R41" s="10"/>
      <c r="S41" s="67">
        <f t="shared" si="6"/>
        <v>0</v>
      </c>
      <c r="T41" s="66"/>
    </row>
    <row r="42" spans="2:20" ht="12.75">
      <c r="B42" s="63" t="s">
        <v>19</v>
      </c>
      <c r="C42" s="64"/>
      <c r="D42" s="18"/>
      <c r="E42" s="2"/>
      <c r="F42" s="2"/>
      <c r="G42" s="33"/>
      <c r="H42" s="18"/>
      <c r="I42" s="2"/>
      <c r="J42" s="2"/>
      <c r="K42" s="33"/>
      <c r="L42" s="18"/>
      <c r="M42" s="2"/>
      <c r="N42" s="2"/>
      <c r="O42" s="33"/>
      <c r="P42" s="18"/>
      <c r="Q42" s="2"/>
      <c r="R42" s="10"/>
      <c r="S42" s="67">
        <f t="shared" si="6"/>
        <v>0</v>
      </c>
      <c r="T42" s="66"/>
    </row>
    <row r="43" spans="2:20" ht="12.75">
      <c r="B43" s="63" t="s">
        <v>24</v>
      </c>
      <c r="C43" s="64"/>
      <c r="D43" s="18"/>
      <c r="E43" s="2"/>
      <c r="F43" s="2"/>
      <c r="G43" s="33"/>
      <c r="H43" s="18"/>
      <c r="I43" s="2"/>
      <c r="J43" s="2"/>
      <c r="K43" s="33"/>
      <c r="L43" s="18"/>
      <c r="M43" s="2"/>
      <c r="N43" s="2"/>
      <c r="O43" s="33"/>
      <c r="P43" s="18"/>
      <c r="Q43" s="2"/>
      <c r="R43" s="10"/>
      <c r="S43" s="67">
        <f t="shared" si="6"/>
        <v>0</v>
      </c>
      <c r="T43" s="66"/>
    </row>
    <row r="44" spans="2:20" ht="12.75">
      <c r="B44" s="63" t="s">
        <v>17</v>
      </c>
      <c r="C44" s="64"/>
      <c r="D44" s="18"/>
      <c r="E44" s="2"/>
      <c r="F44" s="2"/>
      <c r="G44" s="33"/>
      <c r="H44" s="18"/>
      <c r="I44" s="2"/>
      <c r="J44" s="2"/>
      <c r="K44" s="33"/>
      <c r="L44" s="18"/>
      <c r="M44" s="2"/>
      <c r="N44" s="2"/>
      <c r="O44" s="33"/>
      <c r="P44" s="18"/>
      <c r="Q44" s="2"/>
      <c r="R44" s="10"/>
      <c r="S44" s="67">
        <f t="shared" si="6"/>
        <v>0</v>
      </c>
      <c r="T44" s="66"/>
    </row>
    <row r="45" spans="2:20" ht="12.75">
      <c r="B45" s="63" t="s">
        <v>39</v>
      </c>
      <c r="C45" s="64"/>
      <c r="D45" s="18"/>
      <c r="E45" s="2"/>
      <c r="F45" s="2"/>
      <c r="G45" s="33"/>
      <c r="H45" s="18"/>
      <c r="I45" s="2"/>
      <c r="J45" s="2"/>
      <c r="K45" s="33"/>
      <c r="L45" s="18"/>
      <c r="M45" s="2"/>
      <c r="N45" s="2"/>
      <c r="O45" s="33"/>
      <c r="P45" s="18"/>
      <c r="Q45" s="2"/>
      <c r="R45" s="10"/>
      <c r="S45" s="67">
        <f t="shared" si="6"/>
        <v>0</v>
      </c>
      <c r="T45" s="66"/>
    </row>
    <row r="46" spans="2:20" ht="12.75">
      <c r="B46" s="68" t="s">
        <v>0</v>
      </c>
      <c r="C46" s="69"/>
      <c r="D46" s="18"/>
      <c r="E46" s="2"/>
      <c r="F46" s="2"/>
      <c r="G46" s="33"/>
      <c r="H46" s="18"/>
      <c r="I46" s="2"/>
      <c r="J46" s="2"/>
      <c r="K46" s="33"/>
      <c r="L46" s="18"/>
      <c r="M46" s="2"/>
      <c r="N46" s="2"/>
      <c r="O46" s="33"/>
      <c r="P46" s="18"/>
      <c r="Q46" s="2"/>
      <c r="R46" s="10"/>
      <c r="S46" s="67">
        <f t="shared" si="6"/>
        <v>0</v>
      </c>
      <c r="T46" s="66"/>
    </row>
    <row r="47" spans="2:20" ht="13.5" thickBot="1">
      <c r="B47" s="68" t="s">
        <v>0</v>
      </c>
      <c r="C47" s="69"/>
      <c r="D47" s="15"/>
      <c r="E47" s="16"/>
      <c r="F47" s="16"/>
      <c r="G47" s="33"/>
      <c r="H47" s="15"/>
      <c r="I47" s="16"/>
      <c r="J47" s="16"/>
      <c r="K47" s="33"/>
      <c r="L47" s="15"/>
      <c r="M47" s="16"/>
      <c r="N47" s="16"/>
      <c r="O47" s="33"/>
      <c r="P47" s="15"/>
      <c r="Q47" s="2"/>
      <c r="R47" s="10"/>
      <c r="S47" s="67">
        <f t="shared" si="6"/>
        <v>0</v>
      </c>
      <c r="T47" s="66"/>
    </row>
    <row r="48" spans="2:20" ht="13.5" thickBot="1">
      <c r="B48" s="105" t="s">
        <v>26</v>
      </c>
      <c r="C48" s="106"/>
      <c r="D48" s="112">
        <f>SUM(D39:D47)</f>
        <v>0</v>
      </c>
      <c r="E48" s="113">
        <f aca="true" t="shared" si="7" ref="E48:R48">SUM(E39:E47)</f>
        <v>0</v>
      </c>
      <c r="F48" s="114">
        <f t="shared" si="7"/>
        <v>0</v>
      </c>
      <c r="G48" s="33"/>
      <c r="H48" s="112">
        <f t="shared" si="7"/>
        <v>0</v>
      </c>
      <c r="I48" s="113">
        <f t="shared" si="7"/>
        <v>0</v>
      </c>
      <c r="J48" s="114">
        <f t="shared" si="7"/>
        <v>0</v>
      </c>
      <c r="K48" s="33"/>
      <c r="L48" s="112">
        <f t="shared" si="7"/>
        <v>0</v>
      </c>
      <c r="M48" s="113">
        <f t="shared" si="7"/>
        <v>0</v>
      </c>
      <c r="N48" s="114">
        <f t="shared" si="7"/>
        <v>0</v>
      </c>
      <c r="O48" s="33"/>
      <c r="P48" s="112">
        <f t="shared" si="7"/>
        <v>0</v>
      </c>
      <c r="Q48" s="113">
        <f t="shared" si="7"/>
        <v>0</v>
      </c>
      <c r="R48" s="115">
        <f t="shared" si="7"/>
        <v>0</v>
      </c>
      <c r="S48" s="110">
        <f>SUM(S39:S47)</f>
        <v>0</v>
      </c>
      <c r="T48" s="111"/>
    </row>
    <row r="49" spans="2:20" ht="12.75">
      <c r="B49" s="63" t="s">
        <v>4</v>
      </c>
      <c r="C49" s="64"/>
      <c r="D49" s="17"/>
      <c r="E49" s="3"/>
      <c r="F49" s="3"/>
      <c r="G49" s="33"/>
      <c r="H49" s="17"/>
      <c r="I49" s="3"/>
      <c r="J49" s="3"/>
      <c r="K49" s="33"/>
      <c r="L49" s="17"/>
      <c r="M49" s="3"/>
      <c r="N49" s="3"/>
      <c r="O49" s="33"/>
      <c r="P49" s="17"/>
      <c r="Q49" s="2"/>
      <c r="R49" s="10"/>
      <c r="S49" s="67">
        <f>SUM(D49:R49)</f>
        <v>0</v>
      </c>
      <c r="T49" s="66"/>
    </row>
    <row r="50" spans="2:20" ht="12.75">
      <c r="B50" s="63" t="s">
        <v>5</v>
      </c>
      <c r="C50" s="64"/>
      <c r="D50" s="14"/>
      <c r="E50" s="1"/>
      <c r="F50" s="1"/>
      <c r="G50" s="33"/>
      <c r="H50" s="14"/>
      <c r="I50" s="1"/>
      <c r="J50" s="1"/>
      <c r="K50" s="33"/>
      <c r="L50" s="14"/>
      <c r="M50" s="1"/>
      <c r="N50" s="1"/>
      <c r="O50" s="33"/>
      <c r="P50" s="14"/>
      <c r="Q50" s="1"/>
      <c r="R50" s="9"/>
      <c r="S50" s="67">
        <f>SUM(D50:R50)</f>
        <v>0</v>
      </c>
      <c r="T50" s="66"/>
    </row>
    <row r="51" spans="2:20" ht="13.5" thickBot="1">
      <c r="B51" s="63" t="s">
        <v>6</v>
      </c>
      <c r="C51" s="64"/>
      <c r="D51" s="19"/>
      <c r="E51" s="20"/>
      <c r="F51" s="20"/>
      <c r="G51" s="33"/>
      <c r="H51" s="19"/>
      <c r="I51" s="20"/>
      <c r="J51" s="20"/>
      <c r="K51" s="33"/>
      <c r="L51" s="19"/>
      <c r="M51" s="20"/>
      <c r="N51" s="20"/>
      <c r="O51" s="33"/>
      <c r="P51" s="19"/>
      <c r="Q51" s="4"/>
      <c r="R51" s="11"/>
      <c r="S51" s="78">
        <f>SUM(D51:R51)</f>
        <v>0</v>
      </c>
      <c r="T51" s="66"/>
    </row>
    <row r="52" spans="2:20" ht="13.5" thickBot="1">
      <c r="B52" s="116" t="s">
        <v>27</v>
      </c>
      <c r="C52" s="117"/>
      <c r="D52" s="112">
        <f>SUM(D49:D51)</f>
        <v>0</v>
      </c>
      <c r="E52" s="113">
        <f aca="true" t="shared" si="8" ref="E52:R52">SUM(E49:E51)</f>
        <v>0</v>
      </c>
      <c r="F52" s="114">
        <f t="shared" si="8"/>
        <v>0</v>
      </c>
      <c r="G52" s="33"/>
      <c r="H52" s="112">
        <f t="shared" si="8"/>
        <v>0</v>
      </c>
      <c r="I52" s="113">
        <f t="shared" si="8"/>
        <v>0</v>
      </c>
      <c r="J52" s="114">
        <f t="shared" si="8"/>
        <v>0</v>
      </c>
      <c r="K52" s="33"/>
      <c r="L52" s="112">
        <f t="shared" si="8"/>
        <v>0</v>
      </c>
      <c r="M52" s="113">
        <f t="shared" si="8"/>
        <v>0</v>
      </c>
      <c r="N52" s="114">
        <f t="shared" si="8"/>
        <v>0</v>
      </c>
      <c r="O52" s="33"/>
      <c r="P52" s="112">
        <f t="shared" si="8"/>
        <v>0</v>
      </c>
      <c r="Q52" s="113">
        <f t="shared" si="8"/>
        <v>0</v>
      </c>
      <c r="R52" s="115">
        <f t="shared" si="8"/>
        <v>0</v>
      </c>
      <c r="S52" s="110">
        <f>SUM(S49:S51)</f>
        <v>0</v>
      </c>
      <c r="T52" s="118"/>
    </row>
    <row r="53" spans="7:15" ht="4.5" customHeight="1" thickBot="1">
      <c r="G53" s="33"/>
      <c r="K53" s="33"/>
      <c r="O53" s="33"/>
    </row>
    <row r="54" spans="2:20" ht="12.75">
      <c r="B54" s="79" t="s">
        <v>48</v>
      </c>
      <c r="C54" s="80"/>
      <c r="D54" s="17"/>
      <c r="E54" s="3"/>
      <c r="F54" s="3"/>
      <c r="G54" s="33"/>
      <c r="H54" s="17"/>
      <c r="I54" s="3"/>
      <c r="J54" s="3"/>
      <c r="K54" s="33"/>
      <c r="L54" s="17"/>
      <c r="M54" s="3"/>
      <c r="N54" s="3"/>
      <c r="O54" s="33"/>
      <c r="P54" s="17"/>
      <c r="Q54" s="3"/>
      <c r="R54" s="12"/>
      <c r="S54" s="65">
        <f aca="true" t="shared" si="9" ref="S54:S66">SUM(D54:R54)</f>
        <v>0</v>
      </c>
      <c r="T54" s="81"/>
    </row>
    <row r="55" spans="2:20" ht="12.75">
      <c r="B55" s="63" t="s">
        <v>20</v>
      </c>
      <c r="C55" s="64"/>
      <c r="D55" s="18"/>
      <c r="E55" s="2"/>
      <c r="F55" s="2"/>
      <c r="G55" s="33"/>
      <c r="H55" s="18"/>
      <c r="I55" s="2"/>
      <c r="J55" s="2"/>
      <c r="K55" s="33"/>
      <c r="L55" s="18"/>
      <c r="M55" s="2"/>
      <c r="N55" s="2"/>
      <c r="O55" s="33"/>
      <c r="P55" s="18"/>
      <c r="Q55" s="2"/>
      <c r="R55" s="10"/>
      <c r="S55" s="67">
        <f t="shared" si="9"/>
        <v>0</v>
      </c>
      <c r="T55" s="66"/>
    </row>
    <row r="56" spans="2:20" ht="12.75">
      <c r="B56" s="63" t="s">
        <v>21</v>
      </c>
      <c r="C56" s="64"/>
      <c r="D56" s="18"/>
      <c r="E56" s="2"/>
      <c r="F56" s="2"/>
      <c r="G56" s="33"/>
      <c r="H56" s="18"/>
      <c r="I56" s="2"/>
      <c r="J56" s="2"/>
      <c r="K56" s="33"/>
      <c r="L56" s="18"/>
      <c r="M56" s="2"/>
      <c r="N56" s="2"/>
      <c r="O56" s="33"/>
      <c r="P56" s="18"/>
      <c r="Q56" s="2"/>
      <c r="R56" s="10"/>
      <c r="S56" s="67">
        <f t="shared" si="9"/>
        <v>0</v>
      </c>
      <c r="T56" s="66"/>
    </row>
    <row r="57" spans="2:20" ht="12.75">
      <c r="B57" s="63" t="s">
        <v>40</v>
      </c>
      <c r="C57" s="64"/>
      <c r="D57" s="18"/>
      <c r="E57" s="2"/>
      <c r="F57" s="2"/>
      <c r="G57" s="33"/>
      <c r="H57" s="18"/>
      <c r="I57" s="2"/>
      <c r="J57" s="2"/>
      <c r="K57" s="33"/>
      <c r="L57" s="18"/>
      <c r="M57" s="2"/>
      <c r="N57" s="2"/>
      <c r="O57" s="33"/>
      <c r="P57" s="18"/>
      <c r="Q57" s="2"/>
      <c r="R57" s="10"/>
      <c r="S57" s="67">
        <f t="shared" si="9"/>
        <v>0</v>
      </c>
      <c r="T57" s="66"/>
    </row>
    <row r="58" spans="2:20" ht="12.75">
      <c r="B58" s="63" t="s">
        <v>8</v>
      </c>
      <c r="C58" s="64"/>
      <c r="D58" s="18"/>
      <c r="E58" s="2"/>
      <c r="F58" s="2"/>
      <c r="G58" s="33"/>
      <c r="H58" s="18"/>
      <c r="I58" s="2"/>
      <c r="J58" s="2"/>
      <c r="K58" s="33"/>
      <c r="L58" s="18"/>
      <c r="M58" s="2"/>
      <c r="N58" s="2"/>
      <c r="O58" s="33"/>
      <c r="P58" s="18"/>
      <c r="Q58" s="2"/>
      <c r="R58" s="10"/>
      <c r="S58" s="67">
        <f t="shared" si="9"/>
        <v>0</v>
      </c>
      <c r="T58" s="66"/>
    </row>
    <row r="59" spans="2:20" ht="12.75">
      <c r="B59" s="63" t="s">
        <v>9</v>
      </c>
      <c r="C59" s="64"/>
      <c r="D59" s="18"/>
      <c r="E59" s="2"/>
      <c r="F59" s="2"/>
      <c r="G59" s="33"/>
      <c r="H59" s="18"/>
      <c r="I59" s="2"/>
      <c r="J59" s="2"/>
      <c r="K59" s="33"/>
      <c r="L59" s="18"/>
      <c r="M59" s="2"/>
      <c r="N59" s="2"/>
      <c r="O59" s="33"/>
      <c r="P59" s="18"/>
      <c r="Q59" s="2"/>
      <c r="R59" s="10"/>
      <c r="S59" s="67">
        <f t="shared" si="9"/>
        <v>0</v>
      </c>
      <c r="T59" s="66"/>
    </row>
    <row r="60" spans="2:20" ht="12.75">
      <c r="B60" s="63" t="s">
        <v>28</v>
      </c>
      <c r="C60" s="64"/>
      <c r="D60" s="18"/>
      <c r="E60" s="2"/>
      <c r="F60" s="2"/>
      <c r="G60" s="33"/>
      <c r="H60" s="18"/>
      <c r="I60" s="2"/>
      <c r="J60" s="2"/>
      <c r="K60" s="33"/>
      <c r="L60" s="18"/>
      <c r="M60" s="2"/>
      <c r="N60" s="2"/>
      <c r="O60" s="33"/>
      <c r="P60" s="18"/>
      <c r="Q60" s="2"/>
      <c r="R60" s="10"/>
      <c r="S60" s="67">
        <f t="shared" si="9"/>
        <v>0</v>
      </c>
      <c r="T60" s="66"/>
    </row>
    <row r="61" spans="2:20" ht="12.75">
      <c r="B61" s="63" t="s">
        <v>37</v>
      </c>
      <c r="C61" s="64"/>
      <c r="D61" s="18"/>
      <c r="E61" s="2"/>
      <c r="F61" s="2"/>
      <c r="G61" s="33"/>
      <c r="H61" s="18"/>
      <c r="I61" s="2"/>
      <c r="J61" s="2"/>
      <c r="K61" s="33"/>
      <c r="L61" s="18"/>
      <c r="M61" s="2"/>
      <c r="N61" s="2"/>
      <c r="O61" s="33"/>
      <c r="P61" s="18"/>
      <c r="Q61" s="2"/>
      <c r="R61" s="10"/>
      <c r="S61" s="67">
        <f t="shared" si="9"/>
        <v>0</v>
      </c>
      <c r="T61" s="66"/>
    </row>
    <row r="62" spans="2:20" ht="12.75">
      <c r="B62" s="63" t="s">
        <v>49</v>
      </c>
      <c r="C62" s="64"/>
      <c r="D62" s="18"/>
      <c r="E62" s="2"/>
      <c r="F62" s="2"/>
      <c r="G62" s="33"/>
      <c r="H62" s="18"/>
      <c r="I62" s="2"/>
      <c r="J62" s="2"/>
      <c r="K62" s="33"/>
      <c r="L62" s="18"/>
      <c r="M62" s="2"/>
      <c r="N62" s="2"/>
      <c r="O62" s="33"/>
      <c r="P62" s="18"/>
      <c r="Q62" s="2"/>
      <c r="R62" s="10"/>
      <c r="S62" s="67">
        <f t="shared" si="9"/>
        <v>0</v>
      </c>
      <c r="T62" s="66"/>
    </row>
    <row r="63" spans="2:20" ht="12.75">
      <c r="B63" s="63" t="s">
        <v>38</v>
      </c>
      <c r="C63" s="64"/>
      <c r="D63" s="18"/>
      <c r="E63" s="2"/>
      <c r="F63" s="2"/>
      <c r="G63" s="33"/>
      <c r="H63" s="18"/>
      <c r="I63" s="2"/>
      <c r="J63" s="2"/>
      <c r="K63" s="33"/>
      <c r="L63" s="18"/>
      <c r="M63" s="2"/>
      <c r="N63" s="2"/>
      <c r="O63" s="33"/>
      <c r="P63" s="18"/>
      <c r="Q63" s="2"/>
      <c r="R63" s="10"/>
      <c r="S63" s="67">
        <f t="shared" si="9"/>
        <v>0</v>
      </c>
      <c r="T63" s="66"/>
    </row>
    <row r="64" spans="2:20" ht="12.75">
      <c r="B64" s="68" t="s">
        <v>50</v>
      </c>
      <c r="C64" s="69"/>
      <c r="D64" s="18"/>
      <c r="E64" s="2"/>
      <c r="F64" s="2"/>
      <c r="G64" s="33"/>
      <c r="H64" s="18"/>
      <c r="I64" s="2"/>
      <c r="J64" s="2"/>
      <c r="K64" s="33"/>
      <c r="L64" s="18"/>
      <c r="M64" s="2"/>
      <c r="N64" s="2"/>
      <c r="O64" s="33"/>
      <c r="P64" s="18"/>
      <c r="Q64" s="2"/>
      <c r="R64" s="10"/>
      <c r="S64" s="67">
        <f t="shared" si="9"/>
        <v>0</v>
      </c>
      <c r="T64" s="66"/>
    </row>
    <row r="65" spans="2:20" ht="12.75">
      <c r="B65" s="68" t="s">
        <v>0</v>
      </c>
      <c r="C65" s="69"/>
      <c r="D65" s="18"/>
      <c r="E65" s="2"/>
      <c r="F65" s="2"/>
      <c r="G65" s="33"/>
      <c r="H65" s="18"/>
      <c r="I65" s="2"/>
      <c r="J65" s="2"/>
      <c r="K65" s="33"/>
      <c r="L65" s="18"/>
      <c r="M65" s="2"/>
      <c r="N65" s="2"/>
      <c r="O65" s="33"/>
      <c r="P65" s="18"/>
      <c r="Q65" s="2"/>
      <c r="R65" s="10"/>
      <c r="S65" s="67">
        <f t="shared" si="9"/>
        <v>0</v>
      </c>
      <c r="T65" s="66"/>
    </row>
    <row r="66" spans="2:20" ht="13.5" thickBot="1">
      <c r="B66" s="68" t="s">
        <v>0</v>
      </c>
      <c r="C66" s="69"/>
      <c r="D66" s="15"/>
      <c r="E66" s="16"/>
      <c r="F66" s="16"/>
      <c r="G66" s="33"/>
      <c r="H66" s="15"/>
      <c r="I66" s="16"/>
      <c r="J66" s="16"/>
      <c r="K66" s="33"/>
      <c r="L66" s="15"/>
      <c r="M66" s="16"/>
      <c r="N66" s="16"/>
      <c r="O66" s="33"/>
      <c r="P66" s="15"/>
      <c r="Q66" s="2"/>
      <c r="R66" s="10"/>
      <c r="S66" s="67">
        <f t="shared" si="9"/>
        <v>0</v>
      </c>
      <c r="T66" s="66"/>
    </row>
    <row r="67" spans="2:20" ht="13.5" thickBot="1">
      <c r="B67" s="105" t="s">
        <v>29</v>
      </c>
      <c r="C67" s="106"/>
      <c r="D67" s="112">
        <f>SUM(D54:D66)</f>
        <v>0</v>
      </c>
      <c r="E67" s="113">
        <f aca="true" t="shared" si="10" ref="E67:R67">SUM(E54:E66)</f>
        <v>0</v>
      </c>
      <c r="F67" s="114">
        <f t="shared" si="10"/>
        <v>0</v>
      </c>
      <c r="G67" s="33"/>
      <c r="H67" s="112">
        <f t="shared" si="10"/>
        <v>0</v>
      </c>
      <c r="I67" s="113">
        <f t="shared" si="10"/>
        <v>0</v>
      </c>
      <c r="J67" s="114">
        <f t="shared" si="10"/>
        <v>0</v>
      </c>
      <c r="K67" s="33"/>
      <c r="L67" s="112">
        <f t="shared" si="10"/>
        <v>0</v>
      </c>
      <c r="M67" s="113">
        <f t="shared" si="10"/>
        <v>0</v>
      </c>
      <c r="N67" s="114">
        <f t="shared" si="10"/>
        <v>0</v>
      </c>
      <c r="O67" s="33"/>
      <c r="P67" s="112">
        <f t="shared" si="10"/>
        <v>0</v>
      </c>
      <c r="Q67" s="113">
        <f t="shared" si="10"/>
        <v>0</v>
      </c>
      <c r="R67" s="115">
        <f t="shared" si="10"/>
        <v>0</v>
      </c>
      <c r="S67" s="110">
        <f>SUM(S54:S66)</f>
        <v>0</v>
      </c>
      <c r="T67" s="111"/>
    </row>
    <row r="68" spans="2:20" ht="12.75">
      <c r="B68" s="63" t="s">
        <v>41</v>
      </c>
      <c r="C68" s="64"/>
      <c r="D68" s="17"/>
      <c r="E68" s="3"/>
      <c r="F68" s="3"/>
      <c r="G68" s="33"/>
      <c r="H68" s="17"/>
      <c r="I68" s="3"/>
      <c r="J68" s="3"/>
      <c r="K68" s="33"/>
      <c r="L68" s="17"/>
      <c r="M68" s="3"/>
      <c r="N68" s="3"/>
      <c r="O68" s="33"/>
      <c r="P68" s="17"/>
      <c r="Q68" s="2"/>
      <c r="R68" s="10"/>
      <c r="S68" s="65">
        <f aca="true" t="shared" si="11" ref="S68:S73">SUM(D68:R68)</f>
        <v>0</v>
      </c>
      <c r="T68" s="66"/>
    </row>
    <row r="69" spans="2:20" ht="12.75">
      <c r="B69" s="63" t="s">
        <v>42</v>
      </c>
      <c r="C69" s="64"/>
      <c r="D69" s="18"/>
      <c r="E69" s="2"/>
      <c r="F69" s="2"/>
      <c r="G69" s="33"/>
      <c r="H69" s="18"/>
      <c r="I69" s="2"/>
      <c r="J69" s="2"/>
      <c r="K69" s="33"/>
      <c r="L69" s="18"/>
      <c r="M69" s="2"/>
      <c r="N69" s="2"/>
      <c r="O69" s="33"/>
      <c r="P69" s="18"/>
      <c r="Q69" s="2"/>
      <c r="R69" s="10"/>
      <c r="S69" s="67">
        <f t="shared" si="11"/>
        <v>0</v>
      </c>
      <c r="T69" s="66"/>
    </row>
    <row r="70" spans="2:20" ht="12.75">
      <c r="B70" s="63" t="s">
        <v>10</v>
      </c>
      <c r="C70" s="64"/>
      <c r="D70" s="18"/>
      <c r="E70" s="2"/>
      <c r="F70" s="2"/>
      <c r="G70" s="33"/>
      <c r="H70" s="18"/>
      <c r="I70" s="2"/>
      <c r="J70" s="2"/>
      <c r="K70" s="33"/>
      <c r="L70" s="18"/>
      <c r="M70" s="2"/>
      <c r="N70" s="2"/>
      <c r="O70" s="33"/>
      <c r="P70" s="18"/>
      <c r="Q70" s="2"/>
      <c r="R70" s="10"/>
      <c r="S70" s="67">
        <f t="shared" si="11"/>
        <v>0</v>
      </c>
      <c r="T70" s="66"/>
    </row>
    <row r="71" spans="2:20" ht="12.75">
      <c r="B71" s="63" t="s">
        <v>43</v>
      </c>
      <c r="C71" s="64"/>
      <c r="D71" s="18"/>
      <c r="E71" s="2"/>
      <c r="F71" s="2"/>
      <c r="G71" s="33"/>
      <c r="H71" s="18"/>
      <c r="I71" s="2"/>
      <c r="J71" s="2"/>
      <c r="K71" s="33"/>
      <c r="L71" s="18"/>
      <c r="M71" s="2"/>
      <c r="N71" s="2"/>
      <c r="O71" s="33"/>
      <c r="P71" s="18"/>
      <c r="Q71" s="2"/>
      <c r="R71" s="10"/>
      <c r="S71" s="67">
        <f t="shared" si="11"/>
        <v>0</v>
      </c>
      <c r="T71" s="66"/>
    </row>
    <row r="72" spans="2:20" ht="12.75">
      <c r="B72" s="63" t="s">
        <v>11</v>
      </c>
      <c r="C72" s="64"/>
      <c r="D72" s="18"/>
      <c r="E72" s="2"/>
      <c r="F72" s="2"/>
      <c r="G72" s="33"/>
      <c r="H72" s="18"/>
      <c r="I72" s="2"/>
      <c r="J72" s="2"/>
      <c r="K72" s="33"/>
      <c r="L72" s="18"/>
      <c r="M72" s="2"/>
      <c r="N72" s="2"/>
      <c r="O72" s="33"/>
      <c r="P72" s="18"/>
      <c r="Q72" s="2"/>
      <c r="R72" s="10"/>
      <c r="S72" s="67">
        <f t="shared" si="11"/>
        <v>0</v>
      </c>
      <c r="T72" s="66"/>
    </row>
    <row r="73" spans="2:20" ht="13.5" thickBot="1">
      <c r="B73" s="68" t="s">
        <v>0</v>
      </c>
      <c r="C73" s="69"/>
      <c r="D73" s="15"/>
      <c r="E73" s="16"/>
      <c r="F73" s="16"/>
      <c r="G73" s="33"/>
      <c r="H73" s="15"/>
      <c r="I73" s="16"/>
      <c r="J73" s="16"/>
      <c r="K73" s="33"/>
      <c r="L73" s="15"/>
      <c r="M73" s="16"/>
      <c r="N73" s="16"/>
      <c r="O73" s="33"/>
      <c r="P73" s="15"/>
      <c r="Q73" s="2"/>
      <c r="R73" s="10"/>
      <c r="S73" s="67">
        <f t="shared" si="11"/>
        <v>0</v>
      </c>
      <c r="T73" s="66"/>
    </row>
    <row r="74" spans="2:20" ht="13.5" thickBot="1">
      <c r="B74" s="105" t="s">
        <v>30</v>
      </c>
      <c r="C74" s="106"/>
      <c r="D74" s="112">
        <f>SUM(D68:D73)</f>
        <v>0</v>
      </c>
      <c r="E74" s="113">
        <f aca="true" t="shared" si="12" ref="E74:R74">SUM(E68:E73)</f>
        <v>0</v>
      </c>
      <c r="F74" s="114">
        <f t="shared" si="12"/>
        <v>0</v>
      </c>
      <c r="G74" s="33"/>
      <c r="H74" s="112">
        <f t="shared" si="12"/>
        <v>0</v>
      </c>
      <c r="I74" s="113">
        <f t="shared" si="12"/>
        <v>0</v>
      </c>
      <c r="J74" s="114">
        <f t="shared" si="12"/>
        <v>0</v>
      </c>
      <c r="K74" s="33"/>
      <c r="L74" s="112">
        <f t="shared" si="12"/>
        <v>0</v>
      </c>
      <c r="M74" s="113">
        <f t="shared" si="12"/>
        <v>0</v>
      </c>
      <c r="N74" s="114">
        <f t="shared" si="12"/>
        <v>0</v>
      </c>
      <c r="O74" s="33"/>
      <c r="P74" s="112">
        <f t="shared" si="12"/>
        <v>0</v>
      </c>
      <c r="Q74" s="113">
        <f t="shared" si="12"/>
        <v>0</v>
      </c>
      <c r="R74" s="115">
        <f t="shared" si="12"/>
        <v>0</v>
      </c>
      <c r="S74" s="110">
        <f>SUM(S68:S73)</f>
        <v>0</v>
      </c>
      <c r="T74" s="111"/>
    </row>
    <row r="75" spans="2:20" ht="12.75">
      <c r="B75" s="63" t="s">
        <v>12</v>
      </c>
      <c r="C75" s="64"/>
      <c r="D75" s="17"/>
      <c r="E75" s="3"/>
      <c r="F75" s="3"/>
      <c r="G75" s="33"/>
      <c r="H75" s="17"/>
      <c r="I75" s="3"/>
      <c r="J75" s="3"/>
      <c r="K75" s="33"/>
      <c r="L75" s="17"/>
      <c r="M75" s="3"/>
      <c r="N75" s="3"/>
      <c r="O75" s="33"/>
      <c r="P75" s="17"/>
      <c r="Q75" s="2"/>
      <c r="R75" s="10"/>
      <c r="S75" s="67">
        <f>SUM(D75:R75)</f>
        <v>0</v>
      </c>
      <c r="T75" s="66"/>
    </row>
    <row r="76" spans="2:20" ht="13.5" thickBot="1">
      <c r="B76" s="63" t="s">
        <v>13</v>
      </c>
      <c r="C76" s="64"/>
      <c r="D76" s="15"/>
      <c r="E76" s="16"/>
      <c r="F76" s="16"/>
      <c r="G76" s="33"/>
      <c r="H76" s="15"/>
      <c r="I76" s="16"/>
      <c r="J76" s="16"/>
      <c r="K76" s="33"/>
      <c r="L76" s="15"/>
      <c r="M76" s="16"/>
      <c r="N76" s="16"/>
      <c r="O76" s="33"/>
      <c r="P76" s="15"/>
      <c r="Q76" s="2"/>
      <c r="R76" s="10"/>
      <c r="S76" s="67">
        <f>SUM(D76:R76)</f>
        <v>0</v>
      </c>
      <c r="T76" s="66"/>
    </row>
    <row r="77" spans="2:20" ht="13.5" thickBot="1">
      <c r="B77" s="105" t="s">
        <v>31</v>
      </c>
      <c r="C77" s="106"/>
      <c r="D77" s="112">
        <f>SUM(D75:D76)</f>
        <v>0</v>
      </c>
      <c r="E77" s="113">
        <f aca="true" t="shared" si="13" ref="E77:R77">SUM(E75:E76)</f>
        <v>0</v>
      </c>
      <c r="F77" s="114">
        <f t="shared" si="13"/>
        <v>0</v>
      </c>
      <c r="G77" s="33"/>
      <c r="H77" s="112">
        <f t="shared" si="13"/>
        <v>0</v>
      </c>
      <c r="I77" s="113">
        <f t="shared" si="13"/>
        <v>0</v>
      </c>
      <c r="J77" s="114">
        <f t="shared" si="13"/>
        <v>0</v>
      </c>
      <c r="K77" s="33"/>
      <c r="L77" s="112">
        <f t="shared" si="13"/>
        <v>0</v>
      </c>
      <c r="M77" s="113">
        <f t="shared" si="13"/>
        <v>0</v>
      </c>
      <c r="N77" s="114">
        <f t="shared" si="13"/>
        <v>0</v>
      </c>
      <c r="O77" s="33"/>
      <c r="P77" s="112">
        <f t="shared" si="13"/>
        <v>0</v>
      </c>
      <c r="Q77" s="113">
        <f t="shared" si="13"/>
        <v>0</v>
      </c>
      <c r="R77" s="115">
        <f t="shared" si="13"/>
        <v>0</v>
      </c>
      <c r="S77" s="110">
        <f>SUM(S75:S76)</f>
        <v>0</v>
      </c>
      <c r="T77" s="111"/>
    </row>
    <row r="78" spans="2:20" ht="12.75">
      <c r="B78" s="63" t="s">
        <v>157</v>
      </c>
      <c r="C78" s="64"/>
      <c r="D78" s="17"/>
      <c r="E78" s="3"/>
      <c r="F78" s="3"/>
      <c r="G78" s="33"/>
      <c r="H78" s="17"/>
      <c r="I78" s="3"/>
      <c r="J78" s="3"/>
      <c r="K78" s="33"/>
      <c r="L78" s="17"/>
      <c r="M78" s="3"/>
      <c r="N78" s="3"/>
      <c r="O78" s="33"/>
      <c r="P78" s="17"/>
      <c r="Q78" s="2"/>
      <c r="R78" s="10"/>
      <c r="S78" s="67">
        <f>SUM(D78:R78)</f>
        <v>0</v>
      </c>
      <c r="T78" s="66"/>
    </row>
    <row r="79" spans="2:20" ht="13.5" thickBot="1">
      <c r="B79" s="63" t="s">
        <v>156</v>
      </c>
      <c r="C79" s="64"/>
      <c r="D79" s="15"/>
      <c r="E79" s="16"/>
      <c r="F79" s="16"/>
      <c r="G79" s="33"/>
      <c r="H79" s="15"/>
      <c r="I79" s="16"/>
      <c r="J79" s="16"/>
      <c r="K79" s="33"/>
      <c r="L79" s="15"/>
      <c r="M79" s="16"/>
      <c r="N79" s="16"/>
      <c r="O79" s="33"/>
      <c r="P79" s="15"/>
      <c r="Q79" s="2"/>
      <c r="R79" s="10"/>
      <c r="S79" s="67">
        <f>SUM(D79:R79)</f>
        <v>0</v>
      </c>
      <c r="T79" s="66"/>
    </row>
    <row r="80" spans="2:20" ht="13.5" thickBot="1">
      <c r="B80" s="105" t="s">
        <v>32</v>
      </c>
      <c r="C80" s="106"/>
      <c r="D80" s="112">
        <f>SUM(D78:D79)</f>
        <v>0</v>
      </c>
      <c r="E80" s="113">
        <f aca="true" t="shared" si="14" ref="E80:R80">SUM(E78:E79)</f>
        <v>0</v>
      </c>
      <c r="F80" s="114">
        <f t="shared" si="14"/>
        <v>0</v>
      </c>
      <c r="G80" s="33"/>
      <c r="H80" s="112">
        <f t="shared" si="14"/>
        <v>0</v>
      </c>
      <c r="I80" s="113">
        <f t="shared" si="14"/>
        <v>0</v>
      </c>
      <c r="J80" s="114">
        <f t="shared" si="14"/>
        <v>0</v>
      </c>
      <c r="K80" s="33"/>
      <c r="L80" s="112">
        <f t="shared" si="14"/>
        <v>0</v>
      </c>
      <c r="M80" s="113">
        <f t="shared" si="14"/>
        <v>0</v>
      </c>
      <c r="N80" s="114">
        <f t="shared" si="14"/>
        <v>0</v>
      </c>
      <c r="O80" s="33"/>
      <c r="P80" s="112">
        <f t="shared" si="14"/>
        <v>0</v>
      </c>
      <c r="Q80" s="113">
        <f t="shared" si="14"/>
        <v>0</v>
      </c>
      <c r="R80" s="115">
        <f t="shared" si="14"/>
        <v>0</v>
      </c>
      <c r="S80" s="110">
        <f>SUM(S78:S79)</f>
        <v>0</v>
      </c>
      <c r="T80" s="111"/>
    </row>
    <row r="81" spans="2:20" ht="12.75">
      <c r="B81" s="63" t="s">
        <v>22</v>
      </c>
      <c r="C81" s="64"/>
      <c r="D81" s="17"/>
      <c r="E81" s="3"/>
      <c r="F81" s="3"/>
      <c r="G81" s="33"/>
      <c r="H81" s="17"/>
      <c r="I81" s="3"/>
      <c r="J81" s="3"/>
      <c r="K81" s="33"/>
      <c r="L81" s="17"/>
      <c r="M81" s="3"/>
      <c r="N81" s="3"/>
      <c r="O81" s="33"/>
      <c r="P81" s="17"/>
      <c r="Q81" s="2"/>
      <c r="R81" s="10"/>
      <c r="S81" s="67">
        <f aca="true" t="shared" si="15" ref="S81:S87">SUM(D81:R81)</f>
        <v>0</v>
      </c>
      <c r="T81" s="66"/>
    </row>
    <row r="82" spans="2:20" ht="12.75">
      <c r="B82" s="63" t="s">
        <v>7</v>
      </c>
      <c r="C82" s="64"/>
      <c r="D82" s="18"/>
      <c r="E82" s="2"/>
      <c r="F82" s="2"/>
      <c r="G82" s="33"/>
      <c r="H82" s="18"/>
      <c r="I82" s="2"/>
      <c r="J82" s="2"/>
      <c r="K82" s="33"/>
      <c r="L82" s="18"/>
      <c r="M82" s="2"/>
      <c r="N82" s="2"/>
      <c r="O82" s="33"/>
      <c r="P82" s="18"/>
      <c r="Q82" s="2"/>
      <c r="R82" s="10"/>
      <c r="S82" s="67">
        <f t="shared" si="15"/>
        <v>0</v>
      </c>
      <c r="T82" s="66"/>
    </row>
    <row r="83" spans="2:20" ht="12.75">
      <c r="B83" s="63" t="s">
        <v>44</v>
      </c>
      <c r="C83" s="64"/>
      <c r="D83" s="18"/>
      <c r="E83" s="2"/>
      <c r="F83" s="2"/>
      <c r="G83" s="33"/>
      <c r="H83" s="18"/>
      <c r="I83" s="2"/>
      <c r="J83" s="2"/>
      <c r="K83" s="33"/>
      <c r="L83" s="18"/>
      <c r="M83" s="2"/>
      <c r="N83" s="2"/>
      <c r="O83" s="33"/>
      <c r="P83" s="18"/>
      <c r="Q83" s="2"/>
      <c r="R83" s="10"/>
      <c r="S83" s="67">
        <f t="shared" si="15"/>
        <v>0</v>
      </c>
      <c r="T83" s="66"/>
    </row>
    <row r="84" spans="2:20" ht="12.75">
      <c r="B84" s="63" t="s">
        <v>45</v>
      </c>
      <c r="C84" s="64"/>
      <c r="D84" s="18"/>
      <c r="E84" s="2"/>
      <c r="F84" s="2"/>
      <c r="G84" s="33"/>
      <c r="H84" s="18"/>
      <c r="I84" s="2"/>
      <c r="J84" s="2"/>
      <c r="K84" s="33"/>
      <c r="L84" s="18"/>
      <c r="M84" s="2"/>
      <c r="N84" s="2"/>
      <c r="O84" s="33"/>
      <c r="P84" s="18"/>
      <c r="Q84" s="2"/>
      <c r="R84" s="10"/>
      <c r="S84" s="67">
        <f t="shared" si="15"/>
        <v>0</v>
      </c>
      <c r="T84" s="66"/>
    </row>
    <row r="85" spans="2:20" ht="12.75">
      <c r="B85" s="63" t="s">
        <v>46</v>
      </c>
      <c r="C85" s="64"/>
      <c r="D85" s="18"/>
      <c r="E85" s="2"/>
      <c r="F85" s="2"/>
      <c r="G85" s="33"/>
      <c r="H85" s="18"/>
      <c r="I85" s="2"/>
      <c r="J85" s="2"/>
      <c r="K85" s="33"/>
      <c r="L85" s="18"/>
      <c r="M85" s="2"/>
      <c r="N85" s="2"/>
      <c r="O85" s="33"/>
      <c r="P85" s="18"/>
      <c r="Q85" s="2"/>
      <c r="R85" s="10"/>
      <c r="S85" s="67">
        <f t="shared" si="15"/>
        <v>0</v>
      </c>
      <c r="T85" s="66"/>
    </row>
    <row r="86" spans="2:20" ht="12.75">
      <c r="B86" s="63" t="s">
        <v>47</v>
      </c>
      <c r="C86" s="64"/>
      <c r="D86" s="18"/>
      <c r="E86" s="2"/>
      <c r="F86" s="2"/>
      <c r="G86" s="33"/>
      <c r="H86" s="18"/>
      <c r="I86" s="2"/>
      <c r="J86" s="2"/>
      <c r="K86" s="33"/>
      <c r="L86" s="18"/>
      <c r="M86" s="2"/>
      <c r="N86" s="2"/>
      <c r="O86" s="33"/>
      <c r="P86" s="18"/>
      <c r="Q86" s="2"/>
      <c r="R86" s="10"/>
      <c r="S86" s="67">
        <f t="shared" si="15"/>
        <v>0</v>
      </c>
      <c r="T86" s="66"/>
    </row>
    <row r="87" spans="2:20" ht="13.5" thickBot="1">
      <c r="B87" s="68" t="s">
        <v>0</v>
      </c>
      <c r="C87" s="69"/>
      <c r="D87" s="15"/>
      <c r="E87" s="16"/>
      <c r="F87" s="16"/>
      <c r="G87" s="33"/>
      <c r="H87" s="15"/>
      <c r="I87" s="16"/>
      <c r="J87" s="16"/>
      <c r="K87" s="33"/>
      <c r="L87" s="15"/>
      <c r="M87" s="16"/>
      <c r="N87" s="16"/>
      <c r="O87" s="33"/>
      <c r="P87" s="15"/>
      <c r="Q87" s="2"/>
      <c r="R87" s="10"/>
      <c r="S87" s="67">
        <f t="shared" si="15"/>
        <v>0</v>
      </c>
      <c r="T87" s="66"/>
    </row>
    <row r="88" spans="2:20" ht="13.5" thickBot="1">
      <c r="B88" s="105" t="s">
        <v>33</v>
      </c>
      <c r="C88" s="106"/>
      <c r="D88" s="112">
        <f>SUM(D81:D87)</f>
        <v>0</v>
      </c>
      <c r="E88" s="113">
        <f aca="true" t="shared" si="16" ref="E88:R88">SUM(E81:E87)</f>
        <v>0</v>
      </c>
      <c r="F88" s="114">
        <f t="shared" si="16"/>
        <v>0</v>
      </c>
      <c r="G88" s="33"/>
      <c r="H88" s="112">
        <f t="shared" si="16"/>
        <v>0</v>
      </c>
      <c r="I88" s="113">
        <f t="shared" si="16"/>
        <v>0</v>
      </c>
      <c r="J88" s="114">
        <f t="shared" si="16"/>
        <v>0</v>
      </c>
      <c r="K88" s="33"/>
      <c r="L88" s="112">
        <f t="shared" si="16"/>
        <v>0</v>
      </c>
      <c r="M88" s="113">
        <f t="shared" si="16"/>
        <v>0</v>
      </c>
      <c r="N88" s="114">
        <f t="shared" si="16"/>
        <v>0</v>
      </c>
      <c r="O88" s="33"/>
      <c r="P88" s="112">
        <f t="shared" si="16"/>
        <v>0</v>
      </c>
      <c r="Q88" s="113">
        <f t="shared" si="16"/>
        <v>0</v>
      </c>
      <c r="R88" s="115">
        <f t="shared" si="16"/>
        <v>0</v>
      </c>
      <c r="S88" s="110">
        <f>SUM(S81:S87)</f>
        <v>0</v>
      </c>
      <c r="T88" s="111"/>
    </row>
    <row r="89" spans="2:20" ht="12.75">
      <c r="B89" s="63" t="s">
        <v>14</v>
      </c>
      <c r="C89" s="64"/>
      <c r="D89" s="17"/>
      <c r="E89" s="3"/>
      <c r="F89" s="3"/>
      <c r="G89" s="33"/>
      <c r="H89" s="17"/>
      <c r="I89" s="3"/>
      <c r="J89" s="3"/>
      <c r="K89" s="33"/>
      <c r="L89" s="17"/>
      <c r="M89" s="3"/>
      <c r="N89" s="3"/>
      <c r="O89" s="33"/>
      <c r="P89" s="17"/>
      <c r="Q89" s="2"/>
      <c r="R89" s="10"/>
      <c r="S89" s="67">
        <f>SUM(D89:R89)</f>
        <v>0</v>
      </c>
      <c r="T89" s="66"/>
    </row>
    <row r="90" spans="2:20" ht="12.75">
      <c r="B90" s="63" t="s">
        <v>15</v>
      </c>
      <c r="C90" s="64"/>
      <c r="D90" s="18"/>
      <c r="E90" s="2"/>
      <c r="F90" s="2"/>
      <c r="G90" s="33"/>
      <c r="H90" s="18"/>
      <c r="I90" s="2"/>
      <c r="J90" s="2"/>
      <c r="K90" s="33"/>
      <c r="L90" s="18"/>
      <c r="M90" s="2"/>
      <c r="N90" s="2"/>
      <c r="O90" s="33"/>
      <c r="P90" s="18"/>
      <c r="Q90" s="2"/>
      <c r="R90" s="10"/>
      <c r="S90" s="67">
        <f>SUM(D90:R90)</f>
        <v>0</v>
      </c>
      <c r="T90" s="66"/>
    </row>
    <row r="91" spans="2:20" ht="13.5" thickBot="1">
      <c r="B91" s="63" t="s">
        <v>16</v>
      </c>
      <c r="C91" s="64"/>
      <c r="D91" s="15"/>
      <c r="E91" s="16"/>
      <c r="F91" s="16"/>
      <c r="G91" s="33"/>
      <c r="H91" s="15"/>
      <c r="I91" s="16"/>
      <c r="J91" s="16"/>
      <c r="K91" s="33"/>
      <c r="L91" s="15"/>
      <c r="M91" s="16"/>
      <c r="N91" s="16"/>
      <c r="O91" s="33"/>
      <c r="P91" s="15"/>
      <c r="Q91" s="2"/>
      <c r="R91" s="10"/>
      <c r="S91" s="67">
        <f>SUM(D91:R91)</f>
        <v>0</v>
      </c>
      <c r="T91" s="66"/>
    </row>
    <row r="92" spans="2:20" ht="13.5" thickBot="1">
      <c r="B92" s="116" t="s">
        <v>34</v>
      </c>
      <c r="C92" s="106"/>
      <c r="D92" s="119">
        <f>SUM(D90:D91)</f>
        <v>0</v>
      </c>
      <c r="E92" s="120">
        <f aca="true" t="shared" si="17" ref="E92:R92">SUM(E90:E91)</f>
        <v>0</v>
      </c>
      <c r="F92" s="121">
        <f t="shared" si="17"/>
        <v>0</v>
      </c>
      <c r="G92" s="33"/>
      <c r="H92" s="119">
        <f t="shared" si="17"/>
        <v>0</v>
      </c>
      <c r="I92" s="120">
        <f t="shared" si="17"/>
        <v>0</v>
      </c>
      <c r="J92" s="121">
        <f t="shared" si="17"/>
        <v>0</v>
      </c>
      <c r="K92" s="33"/>
      <c r="L92" s="119">
        <f t="shared" si="17"/>
        <v>0</v>
      </c>
      <c r="M92" s="120">
        <f t="shared" si="17"/>
        <v>0</v>
      </c>
      <c r="N92" s="121">
        <f t="shared" si="17"/>
        <v>0</v>
      </c>
      <c r="O92" s="33"/>
      <c r="P92" s="119">
        <f t="shared" si="17"/>
        <v>0</v>
      </c>
      <c r="Q92" s="120">
        <f t="shared" si="17"/>
        <v>0</v>
      </c>
      <c r="R92" s="122">
        <f t="shared" si="17"/>
        <v>0</v>
      </c>
      <c r="S92" s="123">
        <f>SUM(S89:S91)</f>
        <v>0</v>
      </c>
      <c r="T92" s="111"/>
    </row>
    <row r="93" spans="2:20" ht="13.5" thickBot="1">
      <c r="B93" s="124" t="s">
        <v>36</v>
      </c>
      <c r="C93" s="125"/>
      <c r="D93" s="112">
        <f>D38+D48+D52+D67+D74+D77+D80+D88+D92</f>
        <v>0</v>
      </c>
      <c r="E93" s="113">
        <f aca="true" t="shared" si="18" ref="E93:S93">E38+E48+E52+E67+E74+E77+E80+E88+E92</f>
        <v>0</v>
      </c>
      <c r="F93" s="114">
        <f t="shared" si="18"/>
        <v>0</v>
      </c>
      <c r="G93" s="33"/>
      <c r="H93" s="112">
        <f t="shared" si="18"/>
        <v>0</v>
      </c>
      <c r="I93" s="113">
        <f t="shared" si="18"/>
        <v>0</v>
      </c>
      <c r="J93" s="114">
        <f t="shared" si="18"/>
        <v>0</v>
      </c>
      <c r="K93" s="33"/>
      <c r="L93" s="112">
        <f t="shared" si="18"/>
        <v>0</v>
      </c>
      <c r="M93" s="113">
        <f t="shared" si="18"/>
        <v>0</v>
      </c>
      <c r="N93" s="114">
        <f t="shared" si="18"/>
        <v>0</v>
      </c>
      <c r="O93" s="33"/>
      <c r="P93" s="112">
        <f t="shared" si="18"/>
        <v>0</v>
      </c>
      <c r="Q93" s="113">
        <f t="shared" si="18"/>
        <v>0</v>
      </c>
      <c r="R93" s="115">
        <f t="shared" si="18"/>
        <v>0</v>
      </c>
      <c r="S93" s="110">
        <f t="shared" si="18"/>
        <v>0</v>
      </c>
      <c r="T93" s="111"/>
    </row>
    <row r="94" spans="2:20" ht="9" customHeight="1" thickBot="1">
      <c r="B94" s="71"/>
      <c r="C94" s="61"/>
      <c r="D94" s="74"/>
      <c r="E94" s="74"/>
      <c r="F94" s="74"/>
      <c r="G94" s="33"/>
      <c r="H94" s="74"/>
      <c r="I94" s="74"/>
      <c r="J94" s="74"/>
      <c r="K94" s="33"/>
      <c r="L94" s="74"/>
      <c r="M94" s="74"/>
      <c r="N94" s="74"/>
      <c r="O94" s="33"/>
      <c r="P94" s="74"/>
      <c r="Q94" s="74"/>
      <c r="R94" s="74"/>
      <c r="S94" s="75"/>
      <c r="T94" s="62"/>
    </row>
    <row r="95" spans="2:20" ht="12.75">
      <c r="B95" s="82" t="s">
        <v>90</v>
      </c>
      <c r="C95" s="83"/>
      <c r="D95" s="241"/>
      <c r="E95" s="126">
        <f>D98</f>
        <v>0</v>
      </c>
      <c r="F95" s="126">
        <f aca="true" t="shared" si="19" ref="F95:R95">E98</f>
        <v>0</v>
      </c>
      <c r="G95" s="33"/>
      <c r="H95" s="126">
        <f>F98</f>
        <v>0</v>
      </c>
      <c r="I95" s="126">
        <f t="shared" si="19"/>
        <v>0</v>
      </c>
      <c r="J95" s="126">
        <f t="shared" si="19"/>
        <v>0</v>
      </c>
      <c r="K95" s="33"/>
      <c r="L95" s="126">
        <f>J98</f>
        <v>0</v>
      </c>
      <c r="M95" s="126">
        <f t="shared" si="19"/>
        <v>0</v>
      </c>
      <c r="N95" s="126">
        <f t="shared" si="19"/>
        <v>0</v>
      </c>
      <c r="O95" s="33"/>
      <c r="P95" s="126">
        <f>N98</f>
        <v>0</v>
      </c>
      <c r="Q95" s="126">
        <f t="shared" si="19"/>
        <v>0</v>
      </c>
      <c r="R95" s="126">
        <f t="shared" si="19"/>
        <v>0</v>
      </c>
      <c r="S95" s="126">
        <f>R98</f>
        <v>0</v>
      </c>
      <c r="T95" s="84"/>
    </row>
    <row r="96" spans="2:20" ht="12.75">
      <c r="B96" s="82" t="s">
        <v>91</v>
      </c>
      <c r="C96" s="83"/>
      <c r="D96" s="127">
        <f>D28</f>
        <v>0</v>
      </c>
      <c r="E96" s="127">
        <f aca="true" t="shared" si="20" ref="E96:R96">E28</f>
        <v>0</v>
      </c>
      <c r="F96" s="127">
        <f t="shared" si="20"/>
        <v>0</v>
      </c>
      <c r="G96" s="33"/>
      <c r="H96" s="127">
        <f t="shared" si="20"/>
        <v>0</v>
      </c>
      <c r="I96" s="127">
        <f t="shared" si="20"/>
        <v>0</v>
      </c>
      <c r="J96" s="127">
        <f t="shared" si="20"/>
        <v>0</v>
      </c>
      <c r="K96" s="33"/>
      <c r="L96" s="127">
        <f t="shared" si="20"/>
        <v>0</v>
      </c>
      <c r="M96" s="127">
        <f t="shared" si="20"/>
        <v>0</v>
      </c>
      <c r="N96" s="127">
        <f t="shared" si="20"/>
        <v>0</v>
      </c>
      <c r="O96" s="33"/>
      <c r="P96" s="127">
        <f t="shared" si="20"/>
        <v>0</v>
      </c>
      <c r="Q96" s="127">
        <f t="shared" si="20"/>
        <v>0</v>
      </c>
      <c r="R96" s="127">
        <f t="shared" si="20"/>
        <v>0</v>
      </c>
      <c r="S96" s="127">
        <f>SUM(D96:R96)</f>
        <v>0</v>
      </c>
      <c r="T96" s="84"/>
    </row>
    <row r="97" spans="2:20" ht="13.5" thickBot="1">
      <c r="B97" s="82" t="s">
        <v>92</v>
      </c>
      <c r="C97" s="83"/>
      <c r="D97" s="86">
        <f>D93</f>
        <v>0</v>
      </c>
      <c r="E97" s="86">
        <f aca="true" t="shared" si="21" ref="E97:R97">E93</f>
        <v>0</v>
      </c>
      <c r="F97" s="86">
        <f t="shared" si="21"/>
        <v>0</v>
      </c>
      <c r="G97" s="33"/>
      <c r="H97" s="86">
        <f t="shared" si="21"/>
        <v>0</v>
      </c>
      <c r="I97" s="86">
        <f t="shared" si="21"/>
        <v>0</v>
      </c>
      <c r="J97" s="86">
        <f t="shared" si="21"/>
        <v>0</v>
      </c>
      <c r="K97" s="33"/>
      <c r="L97" s="86">
        <f t="shared" si="21"/>
        <v>0</v>
      </c>
      <c r="M97" s="86">
        <f t="shared" si="21"/>
        <v>0</v>
      </c>
      <c r="N97" s="86">
        <f t="shared" si="21"/>
        <v>0</v>
      </c>
      <c r="O97" s="33"/>
      <c r="P97" s="86">
        <f t="shared" si="21"/>
        <v>0</v>
      </c>
      <c r="Q97" s="86">
        <f t="shared" si="21"/>
        <v>0</v>
      </c>
      <c r="R97" s="86">
        <f t="shared" si="21"/>
        <v>0</v>
      </c>
      <c r="S97" s="86">
        <f>SUM(D97:R97)</f>
        <v>0</v>
      </c>
      <c r="T97" s="85"/>
    </row>
    <row r="98" spans="2:20" ht="13.5" thickBot="1">
      <c r="B98" s="82" t="s">
        <v>93</v>
      </c>
      <c r="C98" s="83"/>
      <c r="D98" s="86">
        <f aca="true" t="shared" si="22" ref="D98:Q98">D95+D96-D97</f>
        <v>0</v>
      </c>
      <c r="E98" s="86">
        <f t="shared" si="22"/>
        <v>0</v>
      </c>
      <c r="F98" s="86">
        <f t="shared" si="22"/>
        <v>0</v>
      </c>
      <c r="G98" s="33"/>
      <c r="H98" s="86">
        <f t="shared" si="22"/>
        <v>0</v>
      </c>
      <c r="I98" s="86">
        <f t="shared" si="22"/>
        <v>0</v>
      </c>
      <c r="J98" s="86">
        <f t="shared" si="22"/>
        <v>0</v>
      </c>
      <c r="K98" s="33"/>
      <c r="L98" s="86">
        <f t="shared" si="22"/>
        <v>0</v>
      </c>
      <c r="M98" s="86">
        <f t="shared" si="22"/>
        <v>0</v>
      </c>
      <c r="N98" s="86">
        <f t="shared" si="22"/>
        <v>0</v>
      </c>
      <c r="O98" s="33"/>
      <c r="P98" s="86">
        <f t="shared" si="22"/>
        <v>0</v>
      </c>
      <c r="Q98" s="86">
        <f t="shared" si="22"/>
        <v>0</v>
      </c>
      <c r="R98" s="86">
        <f>R95+R96-R97</f>
        <v>0</v>
      </c>
      <c r="S98" s="87"/>
      <c r="T98" s="85"/>
    </row>
    <row r="99" spans="2:21" s="21" customFormat="1" ht="13.5" thickBot="1">
      <c r="B99" s="88"/>
      <c r="C99" s="89"/>
      <c r="D99" s="90"/>
      <c r="E99" s="90"/>
      <c r="F99" s="90"/>
      <c r="G99" s="93"/>
      <c r="H99" s="90"/>
      <c r="I99" s="90"/>
      <c r="J99" s="90"/>
      <c r="K99" s="93"/>
      <c r="L99" s="90"/>
      <c r="M99" s="90"/>
      <c r="N99" s="90"/>
      <c r="O99" s="93"/>
      <c r="P99" s="90"/>
      <c r="Q99" s="90"/>
      <c r="R99" s="90"/>
      <c r="S99" s="87"/>
      <c r="T99" s="85"/>
      <c r="U99" s="31"/>
    </row>
    <row r="100" spans="2:20" ht="33" customHeight="1" thickBot="1">
      <c r="B100" s="307" t="str">
        <f>IF(D95=0,"PLEASE ENTER OPENING BALANCE","OPENING BALANCE OK")</f>
        <v>PLEASE ENTER OPENING BALANCE</v>
      </c>
      <c r="C100" s="308"/>
      <c r="D100" s="308"/>
      <c r="E100" s="308"/>
      <c r="F100" s="309"/>
      <c r="G100" s="128"/>
      <c r="H100" s="313" t="str">
        <f>IF(Q100="LOSS","WARNING","GOOD NEWS")</f>
        <v>GOOD NEWS</v>
      </c>
      <c r="I100" s="314"/>
      <c r="J100" s="310" t="s">
        <v>124</v>
      </c>
      <c r="K100" s="311"/>
      <c r="L100" s="311"/>
      <c r="M100" s="311"/>
      <c r="N100" s="311"/>
      <c r="O100" s="311"/>
      <c r="P100" s="312"/>
      <c r="Q100" s="305" t="str">
        <f>IF(S100&lt;0,"LOSS",IF(S100&gt;0,"PROFIT",IF(S100=0,"BREAK EVEN")))</f>
        <v>BREAK EVEN</v>
      </c>
      <c r="R100" s="306" t="str">
        <f>IF(S97&gt;S96,"LOSS",IF(S97&lt;S96,"PROFIT",IF(S97=S96,"BREAK EVEN")))</f>
        <v>BREAK EVEN</v>
      </c>
      <c r="S100" s="13">
        <f>S96-S97</f>
        <v>0</v>
      </c>
      <c r="T100" s="91"/>
    </row>
    <row r="102" ht="12.75">
      <c r="Q102" s="92"/>
    </row>
    <row r="104" ht="12.75"/>
    <row r="105" ht="12.75"/>
    <row r="106" ht="12.75"/>
    <row r="107" ht="12.75"/>
    <row r="108" ht="12.75"/>
    <row r="110" ht="12.75" hidden="1"/>
    <row r="111" ht="12.75" hidden="1">
      <c r="B111" s="27" t="s">
        <v>54</v>
      </c>
    </row>
    <row r="112" ht="12.75" hidden="1">
      <c r="B112" s="27" t="s">
        <v>159</v>
      </c>
    </row>
    <row r="113" ht="12.75" hidden="1">
      <c r="B113" s="27" t="s">
        <v>160</v>
      </c>
    </row>
    <row r="114" ht="12.75" hidden="1">
      <c r="B114" s="27" t="s">
        <v>161</v>
      </c>
    </row>
    <row r="115" ht="12.75" hidden="1">
      <c r="B115" s="27" t="s">
        <v>162</v>
      </c>
    </row>
    <row r="116" ht="12.75" hidden="1">
      <c r="B116" s="27" t="s">
        <v>163</v>
      </c>
    </row>
    <row r="117" ht="12.75" hidden="1">
      <c r="B117" s="27" t="s">
        <v>164</v>
      </c>
    </row>
    <row r="118" ht="12.75" hidden="1">
      <c r="B118" s="27" t="s">
        <v>165</v>
      </c>
    </row>
    <row r="119" ht="12.75" hidden="1">
      <c r="B119" s="27" t="s">
        <v>166</v>
      </c>
    </row>
    <row r="120" ht="12.75" hidden="1">
      <c r="B120" s="27" t="s">
        <v>167</v>
      </c>
    </row>
    <row r="121" ht="12.75" hidden="1"/>
  </sheetData>
  <sheetProtection selectLockedCells="1"/>
  <mergeCells count="12">
    <mergeCell ref="D7:R7"/>
    <mergeCell ref="D5:K5"/>
    <mergeCell ref="D3:F3"/>
    <mergeCell ref="B5:B7"/>
    <mergeCell ref="Q100:R100"/>
    <mergeCell ref="B100:F100"/>
    <mergeCell ref="J100:P100"/>
    <mergeCell ref="H100:I100"/>
    <mergeCell ref="H3:I3"/>
    <mergeCell ref="H13:P13"/>
    <mergeCell ref="B9:B10"/>
    <mergeCell ref="N3:S5"/>
  </mergeCells>
  <dataValidations count="1">
    <dataValidation type="list" allowBlank="1" showInputMessage="1" showErrorMessage="1" prompt="Please select the year using the drop down menu" sqref="B9:B10">
      <formula1>$B$110:$B$120</formula1>
    </dataValidation>
  </dataValidations>
  <printOptions horizontalCentered="1" verticalCentered="1"/>
  <pageMargins left="0.1968503937007874" right="0.1968503937007874" top="0.15748031496062992" bottom="0.15748031496062992" header="0.15748031496062992" footer="0.15748031496062992"/>
  <pageSetup fitToHeight="2" fitToWidth="1" horizontalDpi="600" verticalDpi="600" orientation="landscape" paperSize="9" scale="76" r:id="rId2"/>
  <rowBreaks count="1" manualBreakCount="1">
    <brk id="52" max="255" man="1"/>
  </rowBreaks>
  <legacy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X104"/>
  <sheetViews>
    <sheetView showGridLines="0" showRowColHeaders="0" zoomScalePageLayoutView="0" workbookViewId="0" topLeftCell="A1">
      <selection activeCell="H3" sqref="H3:J3"/>
    </sheetView>
  </sheetViews>
  <sheetFormatPr defaultColWidth="9.00390625" defaultRowHeight="12.75"/>
  <cols>
    <col min="1" max="1" width="4.125" style="157" customWidth="1"/>
    <col min="2" max="2" width="24.00390625" style="157" customWidth="1"/>
    <col min="3" max="3" width="1.4921875" style="157" customWidth="1"/>
    <col min="4" max="4" width="9.50390625" style="157" customWidth="1"/>
    <col min="5" max="5" width="10.125" style="157" customWidth="1"/>
    <col min="6" max="6" width="1.4921875" style="157" customWidth="1"/>
    <col min="7" max="7" width="9.375" style="157" customWidth="1"/>
    <col min="8" max="8" width="9.50390625" style="157" customWidth="1"/>
    <col min="9" max="9" width="1.4921875" style="157" customWidth="1"/>
    <col min="10" max="10" width="9.625" style="157" customWidth="1"/>
    <col min="11" max="11" width="9.375" style="157" customWidth="1"/>
    <col min="12" max="12" width="1.4921875" style="157" customWidth="1"/>
    <col min="13" max="13" width="11.125" style="157" customWidth="1"/>
    <col min="14" max="14" width="10.875" style="157" customWidth="1"/>
    <col min="15" max="15" width="10.625" style="157" customWidth="1"/>
    <col min="16" max="16" width="9.50390625" style="157" customWidth="1"/>
    <col min="17" max="17" width="4.125" style="157" customWidth="1"/>
    <col min="18" max="20" width="9.00390625" style="157" customWidth="1"/>
    <col min="21" max="24" width="9.00390625" style="33" customWidth="1"/>
    <col min="25" max="16384" width="9.00390625" style="157" customWidth="1"/>
  </cols>
  <sheetData>
    <row r="1" spans="21:24" s="150" customFormat="1" ht="12.75" thickBot="1">
      <c r="U1" s="151"/>
      <c r="V1" s="151"/>
      <c r="W1" s="151"/>
      <c r="X1" s="151"/>
    </row>
    <row r="2" spans="1:24" s="27" customFormat="1" ht="6.75" customHeight="1" thickBot="1">
      <c r="A2" s="28"/>
      <c r="B2" s="29"/>
      <c r="C2" s="29"/>
      <c r="D2" s="29"/>
      <c r="E2" s="29"/>
      <c r="F2" s="29"/>
      <c r="G2" s="29"/>
      <c r="H2" s="29"/>
      <c r="I2" s="29"/>
      <c r="J2" s="29"/>
      <c r="K2" s="29"/>
      <c r="L2" s="29"/>
      <c r="M2" s="29"/>
      <c r="N2" s="29"/>
      <c r="O2" s="29"/>
      <c r="P2" s="29"/>
      <c r="Q2" s="30"/>
      <c r="U2" s="33"/>
      <c r="V2" s="33"/>
      <c r="W2" s="33"/>
      <c r="X2" s="33"/>
    </row>
    <row r="3" spans="1:24" s="27" customFormat="1" ht="18.75" customHeight="1" thickBot="1">
      <c r="A3" s="31"/>
      <c r="B3" s="152" t="str">
        <f>IF(H3=0,"Please insert date completed","")</f>
        <v>Please insert date completed</v>
      </c>
      <c r="E3" s="303" t="s">
        <v>153</v>
      </c>
      <c r="F3" s="303"/>
      <c r="G3" s="303"/>
      <c r="H3" s="346">
        <f>CASHFLOW!H3</f>
        <v>0</v>
      </c>
      <c r="I3" s="347"/>
      <c r="J3" s="348"/>
      <c r="K3" s="21"/>
      <c r="L3" s="335" t="s">
        <v>174</v>
      </c>
      <c r="M3" s="336"/>
      <c r="N3" s="336"/>
      <c r="O3" s="336"/>
      <c r="P3" s="337"/>
      <c r="Q3" s="32"/>
      <c r="U3" s="33"/>
      <c r="V3" s="33"/>
      <c r="W3" s="33"/>
      <c r="X3" s="33"/>
    </row>
    <row r="4" spans="1:24" s="27" customFormat="1" ht="6" customHeight="1" thickBot="1">
      <c r="A4" s="31"/>
      <c r="B4" s="21"/>
      <c r="L4" s="338"/>
      <c r="M4" s="339"/>
      <c r="N4" s="339"/>
      <c r="O4" s="339"/>
      <c r="P4" s="340"/>
      <c r="Q4" s="32"/>
      <c r="U4" s="33"/>
      <c r="V4" s="33"/>
      <c r="W4" s="33"/>
      <c r="X4" s="33"/>
    </row>
    <row r="5" spans="1:24" s="27" customFormat="1" ht="24.75" customHeight="1" thickBot="1">
      <c r="A5" s="333"/>
      <c r="B5" s="334"/>
      <c r="C5" s="153"/>
      <c r="D5" s="352" t="str">
        <f>CASHFLOW!D5</f>
        <v>Setting Name: </v>
      </c>
      <c r="E5" s="353"/>
      <c r="F5" s="353"/>
      <c r="G5" s="353"/>
      <c r="H5" s="353"/>
      <c r="I5" s="353"/>
      <c r="J5" s="354"/>
      <c r="K5" s="57"/>
      <c r="L5" s="341"/>
      <c r="M5" s="342"/>
      <c r="N5" s="342"/>
      <c r="O5" s="342"/>
      <c r="P5" s="343"/>
      <c r="Q5" s="34"/>
      <c r="U5" s="33"/>
      <c r="V5" s="33"/>
      <c r="W5" s="33"/>
      <c r="X5" s="33"/>
    </row>
    <row r="6" spans="1:17" ht="6" customHeight="1" thickBot="1">
      <c r="A6" s="154"/>
      <c r="B6" s="155"/>
      <c r="C6" s="155"/>
      <c r="D6" s="155"/>
      <c r="E6" s="155"/>
      <c r="F6" s="155"/>
      <c r="G6" s="155"/>
      <c r="H6" s="155"/>
      <c r="I6" s="155"/>
      <c r="J6" s="155"/>
      <c r="K6" s="155"/>
      <c r="L6" s="155"/>
      <c r="M6" s="155"/>
      <c r="N6" s="155"/>
      <c r="O6" s="155"/>
      <c r="P6" s="155"/>
      <c r="Q6" s="156"/>
    </row>
    <row r="7" spans="1:24" s="27" customFormat="1" ht="43.5" customHeight="1" thickBot="1">
      <c r="A7" s="21"/>
      <c r="B7" s="21" t="s">
        <v>179</v>
      </c>
      <c r="C7" s="21"/>
      <c r="D7" s="349" t="s">
        <v>154</v>
      </c>
      <c r="E7" s="350"/>
      <c r="F7" s="350"/>
      <c r="G7" s="350"/>
      <c r="H7" s="350"/>
      <c r="I7" s="350"/>
      <c r="J7" s="350"/>
      <c r="K7" s="350"/>
      <c r="L7" s="350"/>
      <c r="M7" s="350"/>
      <c r="N7" s="350"/>
      <c r="O7" s="351"/>
      <c r="P7" s="33"/>
      <c r="Q7" s="34"/>
      <c r="R7" s="33"/>
      <c r="S7" s="21"/>
      <c r="T7" s="21"/>
      <c r="U7" s="33"/>
      <c r="V7" s="33"/>
      <c r="W7" s="33"/>
      <c r="X7" s="33"/>
    </row>
    <row r="8" spans="1:17" ht="6" customHeight="1">
      <c r="A8" s="154"/>
      <c r="B8" s="155"/>
      <c r="C8" s="155"/>
      <c r="D8" s="155"/>
      <c r="E8" s="155"/>
      <c r="F8" s="155"/>
      <c r="G8" s="155"/>
      <c r="H8" s="155"/>
      <c r="I8" s="155"/>
      <c r="J8" s="155"/>
      <c r="K8" s="155"/>
      <c r="L8" s="155"/>
      <c r="M8" s="155"/>
      <c r="N8" s="155"/>
      <c r="O8" s="155"/>
      <c r="P8" s="155"/>
      <c r="Q8" s="156"/>
    </row>
    <row r="9" spans="1:24" s="160" customFormat="1" ht="18" thickBot="1">
      <c r="A9" s="154"/>
      <c r="B9" s="155"/>
      <c r="C9" s="129"/>
      <c r="D9" s="158"/>
      <c r="E9" s="158"/>
      <c r="F9" s="158"/>
      <c r="G9" s="158"/>
      <c r="H9" s="158"/>
      <c r="I9" s="158"/>
      <c r="J9" s="158"/>
      <c r="K9" s="158"/>
      <c r="L9" s="158"/>
      <c r="M9" s="158"/>
      <c r="N9" s="158"/>
      <c r="O9" s="158"/>
      <c r="P9" s="158"/>
      <c r="Q9" s="159"/>
      <c r="U9" s="52"/>
      <c r="V9" s="52"/>
      <c r="W9" s="52"/>
      <c r="X9" s="52"/>
    </row>
    <row r="10" spans="1:17" ht="24">
      <c r="A10" s="161"/>
      <c r="B10" s="363">
        <f>CASHFLOW!B9</f>
        <v>0</v>
      </c>
      <c r="C10" s="26"/>
      <c r="D10" s="344" t="s">
        <v>132</v>
      </c>
      <c r="E10" s="345"/>
      <c r="F10" s="155"/>
      <c r="G10" s="344" t="s">
        <v>133</v>
      </c>
      <c r="H10" s="345"/>
      <c r="I10" s="155"/>
      <c r="J10" s="344" t="s">
        <v>134</v>
      </c>
      <c r="K10" s="345"/>
      <c r="L10" s="155"/>
      <c r="M10" s="344" t="s">
        <v>129</v>
      </c>
      <c r="N10" s="345"/>
      <c r="O10" s="358" t="s">
        <v>135</v>
      </c>
      <c r="P10" s="100"/>
      <c r="Q10" s="156"/>
    </row>
    <row r="11" spans="1:17" ht="24.75" thickBot="1">
      <c r="A11" s="154"/>
      <c r="B11" s="364"/>
      <c r="C11" s="26"/>
      <c r="D11" s="94" t="s">
        <v>136</v>
      </c>
      <c r="E11" s="162" t="s">
        <v>137</v>
      </c>
      <c r="F11" s="155"/>
      <c r="G11" s="94" t="s">
        <v>136</v>
      </c>
      <c r="H11" s="162" t="s">
        <v>137</v>
      </c>
      <c r="I11" s="155"/>
      <c r="J11" s="94" t="s">
        <v>136</v>
      </c>
      <c r="K11" s="162" t="s">
        <v>137</v>
      </c>
      <c r="L11" s="155"/>
      <c r="M11" s="94" t="s">
        <v>136</v>
      </c>
      <c r="N11" s="162" t="s">
        <v>137</v>
      </c>
      <c r="O11" s="359"/>
      <c r="P11" s="100"/>
      <c r="Q11" s="156"/>
    </row>
    <row r="12" spans="1:17" ht="14.25" thickBot="1">
      <c r="A12" s="154"/>
      <c r="B12" s="163"/>
      <c r="C12" s="163"/>
      <c r="D12" s="100"/>
      <c r="E12" s="100" t="s">
        <v>179</v>
      </c>
      <c r="F12" s="155"/>
      <c r="G12" s="100"/>
      <c r="H12" s="100"/>
      <c r="I12" s="155"/>
      <c r="J12" s="100"/>
      <c r="K12" s="100"/>
      <c r="L12" s="155"/>
      <c r="M12" s="100"/>
      <c r="N12" s="100"/>
      <c r="O12" s="100"/>
      <c r="P12" s="100"/>
      <c r="Q12" s="156"/>
    </row>
    <row r="13" spans="1:17" ht="18" thickBot="1">
      <c r="A13" s="154"/>
      <c r="B13" s="164" t="s">
        <v>170</v>
      </c>
      <c r="C13" s="164"/>
      <c r="D13" s="61"/>
      <c r="E13" s="61"/>
      <c r="F13" s="155"/>
      <c r="G13" s="61"/>
      <c r="H13" s="61"/>
      <c r="I13" s="155"/>
      <c r="J13" s="360" t="s">
        <v>178</v>
      </c>
      <c r="K13" s="361"/>
      <c r="L13" s="361"/>
      <c r="M13" s="361"/>
      <c r="N13" s="361"/>
      <c r="O13" s="362"/>
      <c r="P13" s="61"/>
      <c r="Q13" s="156"/>
    </row>
    <row r="14" spans="1:17" ht="12">
      <c r="A14" s="154"/>
      <c r="B14" s="155"/>
      <c r="C14" s="155"/>
      <c r="D14" s="61"/>
      <c r="E14" s="61"/>
      <c r="F14" s="155"/>
      <c r="G14" s="61"/>
      <c r="H14" s="61"/>
      <c r="I14" s="155"/>
      <c r="J14" s="61"/>
      <c r="K14" s="61"/>
      <c r="L14" s="155"/>
      <c r="M14" s="61"/>
      <c r="N14" s="61"/>
      <c r="O14" s="61"/>
      <c r="P14" s="61"/>
      <c r="Q14" s="156"/>
    </row>
    <row r="15" spans="1:17" ht="12.75">
      <c r="A15" s="154"/>
      <c r="B15" s="64" t="str">
        <f>CASHFLOW!$B15</f>
        <v>Early Education Entitlement</v>
      </c>
      <c r="C15" s="64"/>
      <c r="D15" s="23">
        <f>CASHFLOW!$D15</f>
        <v>0</v>
      </c>
      <c r="E15" s="5"/>
      <c r="F15" s="155"/>
      <c r="G15" s="23">
        <f>CASHFLOW!$E15</f>
        <v>0</v>
      </c>
      <c r="H15" s="5"/>
      <c r="I15" s="155"/>
      <c r="J15" s="23">
        <f>CASHFLOW!$F15</f>
        <v>0</v>
      </c>
      <c r="K15" s="5"/>
      <c r="L15" s="155"/>
      <c r="M15" s="130">
        <f>D15+G15+J15</f>
        <v>0</v>
      </c>
      <c r="N15" s="130">
        <f>E15+H15+K15</f>
        <v>0</v>
      </c>
      <c r="O15" s="131">
        <f>N15-M15</f>
        <v>0</v>
      </c>
      <c r="P15" s="132" t="str">
        <f aca="true" t="shared" si="0" ref="P15:P26">IF(O15=0,"OK",IF(O15&gt;0,"Credit",IF(O15&lt;0,"Defecit")))</f>
        <v>OK</v>
      </c>
      <c r="Q15" s="156"/>
    </row>
    <row r="16" spans="1:17" ht="12.75">
      <c r="A16" s="154"/>
      <c r="B16" s="64" t="str">
        <f>CASHFLOW!$B16</f>
        <v>Fees From parents</v>
      </c>
      <c r="C16" s="64"/>
      <c r="D16" s="23">
        <f>CASHFLOW!$D16</f>
        <v>0</v>
      </c>
      <c r="E16" s="5"/>
      <c r="F16" s="155"/>
      <c r="G16" s="23">
        <f>CASHFLOW!$E16</f>
        <v>0</v>
      </c>
      <c r="H16" s="5"/>
      <c r="I16" s="155"/>
      <c r="J16" s="23">
        <f>CASHFLOW!$F16</f>
        <v>0</v>
      </c>
      <c r="K16" s="5"/>
      <c r="L16" s="155"/>
      <c r="M16" s="130">
        <f aca="true" t="shared" si="1" ref="M16:N26">D16+G16+J16</f>
        <v>0</v>
      </c>
      <c r="N16" s="130">
        <f t="shared" si="1"/>
        <v>0</v>
      </c>
      <c r="O16" s="131">
        <f aca="true" t="shared" si="2" ref="O16:O26">N16-M16</f>
        <v>0</v>
      </c>
      <c r="P16" s="132" t="str">
        <f t="shared" si="0"/>
        <v>OK</v>
      </c>
      <c r="Q16" s="156"/>
    </row>
    <row r="17" spans="1:17" ht="12.75">
      <c r="A17" s="154"/>
      <c r="B17" s="64" t="str">
        <f>CASHFLOW!$B17</f>
        <v>Bank Loans</v>
      </c>
      <c r="C17" s="64"/>
      <c r="D17" s="23">
        <f>CASHFLOW!$D17</f>
        <v>0</v>
      </c>
      <c r="E17" s="5"/>
      <c r="F17" s="155"/>
      <c r="G17" s="23">
        <f>CASHFLOW!$E17</f>
        <v>0</v>
      </c>
      <c r="H17" s="5"/>
      <c r="I17" s="155"/>
      <c r="J17" s="23">
        <f>CASHFLOW!$F17</f>
        <v>0</v>
      </c>
      <c r="K17" s="5"/>
      <c r="L17" s="155"/>
      <c r="M17" s="130">
        <f t="shared" si="1"/>
        <v>0</v>
      </c>
      <c r="N17" s="130">
        <f t="shared" si="1"/>
        <v>0</v>
      </c>
      <c r="O17" s="131">
        <f t="shared" si="2"/>
        <v>0</v>
      </c>
      <c r="P17" s="132" t="str">
        <f t="shared" si="0"/>
        <v>OK</v>
      </c>
      <c r="Q17" s="156"/>
    </row>
    <row r="18" spans="1:17" ht="12.75">
      <c r="A18" s="154"/>
      <c r="B18" s="64" t="str">
        <f>CASHFLOW!$B18</f>
        <v>Local Authority Grants</v>
      </c>
      <c r="C18" s="64"/>
      <c r="D18" s="23">
        <f>CASHFLOW!$D18</f>
        <v>0</v>
      </c>
      <c r="E18" s="5"/>
      <c r="F18" s="155"/>
      <c r="G18" s="23">
        <f>CASHFLOW!$E18</f>
        <v>0</v>
      </c>
      <c r="H18" s="5"/>
      <c r="I18" s="155"/>
      <c r="J18" s="23">
        <f>CASHFLOW!$F18</f>
        <v>0</v>
      </c>
      <c r="K18" s="5"/>
      <c r="L18" s="155"/>
      <c r="M18" s="130">
        <f t="shared" si="1"/>
        <v>0</v>
      </c>
      <c r="N18" s="130">
        <f t="shared" si="1"/>
        <v>0</v>
      </c>
      <c r="O18" s="131">
        <f t="shared" si="2"/>
        <v>0</v>
      </c>
      <c r="P18" s="132" t="str">
        <f t="shared" si="0"/>
        <v>OK</v>
      </c>
      <c r="Q18" s="156"/>
    </row>
    <row r="19" spans="1:17" ht="12.75">
      <c r="A19" s="154"/>
      <c r="B19" s="64" t="str">
        <f>CASHFLOW!$B19</f>
        <v>Early Years Partnership Grants</v>
      </c>
      <c r="C19" s="64"/>
      <c r="D19" s="23">
        <f>CASHFLOW!$D19</f>
        <v>0</v>
      </c>
      <c r="E19" s="7"/>
      <c r="F19" s="155"/>
      <c r="G19" s="23">
        <f>CASHFLOW!$E19</f>
        <v>0</v>
      </c>
      <c r="H19" s="5"/>
      <c r="I19" s="155"/>
      <c r="J19" s="23">
        <f>CASHFLOW!$F19</f>
        <v>0</v>
      </c>
      <c r="K19" s="7"/>
      <c r="L19" s="155"/>
      <c r="M19" s="130">
        <f t="shared" si="1"/>
        <v>0</v>
      </c>
      <c r="N19" s="130">
        <f t="shared" si="1"/>
        <v>0</v>
      </c>
      <c r="O19" s="131">
        <f t="shared" si="2"/>
        <v>0</v>
      </c>
      <c r="P19" s="132" t="str">
        <f t="shared" si="0"/>
        <v>OK</v>
      </c>
      <c r="Q19" s="156"/>
    </row>
    <row r="20" spans="1:17" ht="12.75">
      <c r="A20" s="154"/>
      <c r="B20" s="64" t="str">
        <f>CASHFLOW!$B20</f>
        <v>Own funds (Reserves)</v>
      </c>
      <c r="C20" s="64"/>
      <c r="D20" s="23">
        <f>CASHFLOW!$D20</f>
        <v>0</v>
      </c>
      <c r="E20" s="5"/>
      <c r="F20" s="155"/>
      <c r="G20" s="23">
        <f>CASHFLOW!$E20</f>
        <v>0</v>
      </c>
      <c r="H20" s="7"/>
      <c r="I20" s="155"/>
      <c r="J20" s="23">
        <f>CASHFLOW!$F20</f>
        <v>0</v>
      </c>
      <c r="K20" s="7"/>
      <c r="L20" s="155"/>
      <c r="M20" s="130">
        <f t="shared" si="1"/>
        <v>0</v>
      </c>
      <c r="N20" s="130">
        <f t="shared" si="1"/>
        <v>0</v>
      </c>
      <c r="O20" s="131">
        <f t="shared" si="2"/>
        <v>0</v>
      </c>
      <c r="P20" s="132" t="str">
        <f t="shared" si="0"/>
        <v>OK</v>
      </c>
      <c r="Q20" s="156"/>
    </row>
    <row r="21" spans="1:17" ht="12.75">
      <c r="A21" s="154"/>
      <c r="B21" s="64" t="str">
        <f>CASHFLOW!$B21</f>
        <v>Asset Disposal</v>
      </c>
      <c r="C21" s="64"/>
      <c r="D21" s="23">
        <f>CASHFLOW!$D21</f>
        <v>0</v>
      </c>
      <c r="E21" s="5"/>
      <c r="F21" s="155"/>
      <c r="G21" s="23">
        <f>CASHFLOW!$E21</f>
        <v>0</v>
      </c>
      <c r="H21" s="7"/>
      <c r="I21" s="155"/>
      <c r="J21" s="23">
        <f>CASHFLOW!$F21</f>
        <v>0</v>
      </c>
      <c r="K21" s="7"/>
      <c r="L21" s="155"/>
      <c r="M21" s="130">
        <f t="shared" si="1"/>
        <v>0</v>
      </c>
      <c r="N21" s="130">
        <f t="shared" si="1"/>
        <v>0</v>
      </c>
      <c r="O21" s="131">
        <f t="shared" si="2"/>
        <v>0</v>
      </c>
      <c r="P21" s="132" t="str">
        <f t="shared" si="0"/>
        <v>OK</v>
      </c>
      <c r="Q21" s="156"/>
    </row>
    <row r="22" spans="1:17" ht="12.75">
      <c r="A22" s="154"/>
      <c r="B22" s="69" t="str">
        <f>CASHFLOW!$B22</f>
        <v>Room Lettings</v>
      </c>
      <c r="C22" s="64"/>
      <c r="D22" s="23">
        <f>CASHFLOW!$D22</f>
        <v>0</v>
      </c>
      <c r="E22" s="22"/>
      <c r="F22" s="155"/>
      <c r="G22" s="23">
        <f>CASHFLOW!$E22</f>
        <v>0</v>
      </c>
      <c r="H22" s="7"/>
      <c r="I22" s="155"/>
      <c r="J22" s="23">
        <f>CASHFLOW!$F22</f>
        <v>0</v>
      </c>
      <c r="K22" s="7"/>
      <c r="L22" s="155"/>
      <c r="M22" s="130">
        <f t="shared" si="1"/>
        <v>0</v>
      </c>
      <c r="N22" s="130">
        <f t="shared" si="1"/>
        <v>0</v>
      </c>
      <c r="O22" s="131">
        <f t="shared" si="2"/>
        <v>0</v>
      </c>
      <c r="P22" s="132" t="str">
        <f t="shared" si="0"/>
        <v>OK</v>
      </c>
      <c r="Q22" s="156"/>
    </row>
    <row r="23" spans="1:17" ht="12.75">
      <c r="A23" s="154"/>
      <c r="B23" s="64" t="str">
        <f>CASHFLOW!$B23</f>
        <v>Fund Raising</v>
      </c>
      <c r="C23" s="64"/>
      <c r="D23" s="23">
        <f>CASHFLOW!$D23</f>
        <v>0</v>
      </c>
      <c r="E23" s="22"/>
      <c r="F23" s="155"/>
      <c r="G23" s="23">
        <f>CASHFLOW!$E23</f>
        <v>0</v>
      </c>
      <c r="H23" s="7"/>
      <c r="I23" s="155"/>
      <c r="J23" s="23">
        <f>CASHFLOW!$F23</f>
        <v>0</v>
      </c>
      <c r="K23" s="7"/>
      <c r="L23" s="155"/>
      <c r="M23" s="130">
        <f t="shared" si="1"/>
        <v>0</v>
      </c>
      <c r="N23" s="130">
        <f t="shared" si="1"/>
        <v>0</v>
      </c>
      <c r="O23" s="131">
        <f t="shared" si="2"/>
        <v>0</v>
      </c>
      <c r="P23" s="132" t="str">
        <f t="shared" si="0"/>
        <v>OK</v>
      </c>
      <c r="Q23" s="156"/>
    </row>
    <row r="24" spans="1:17" ht="12.75">
      <c r="A24" s="154"/>
      <c r="B24" s="69" t="str">
        <f>CASHFLOW!$B24</f>
        <v>Donations</v>
      </c>
      <c r="C24" s="64"/>
      <c r="D24" s="23">
        <f>CASHFLOW!$D24</f>
        <v>0</v>
      </c>
      <c r="E24" s="5"/>
      <c r="F24" s="155"/>
      <c r="G24" s="23">
        <f>CASHFLOW!$E24</f>
        <v>0</v>
      </c>
      <c r="H24" s="7"/>
      <c r="I24" s="155"/>
      <c r="J24" s="23">
        <f>CASHFLOW!$F24</f>
        <v>0</v>
      </c>
      <c r="K24" s="7"/>
      <c r="L24" s="155"/>
      <c r="M24" s="130">
        <f t="shared" si="1"/>
        <v>0</v>
      </c>
      <c r="N24" s="130">
        <f t="shared" si="1"/>
        <v>0</v>
      </c>
      <c r="O24" s="131">
        <f t="shared" si="2"/>
        <v>0</v>
      </c>
      <c r="P24" s="132" t="str">
        <f t="shared" si="0"/>
        <v>OK</v>
      </c>
      <c r="Q24" s="156"/>
    </row>
    <row r="25" spans="1:17" ht="12.75">
      <c r="A25" s="154"/>
      <c r="B25" s="69" t="str">
        <f>CASHFLOW!$B25</f>
        <v>Bank interest</v>
      </c>
      <c r="C25" s="64"/>
      <c r="D25" s="23">
        <f>CASHFLOW!$D25</f>
        <v>0</v>
      </c>
      <c r="E25" s="5"/>
      <c r="F25" s="155"/>
      <c r="G25" s="23">
        <f>CASHFLOW!$E25</f>
        <v>0</v>
      </c>
      <c r="H25" s="7"/>
      <c r="I25" s="155"/>
      <c r="J25" s="23">
        <f>CASHFLOW!$F25</f>
        <v>0</v>
      </c>
      <c r="K25" s="7"/>
      <c r="L25" s="155"/>
      <c r="M25" s="130">
        <f t="shared" si="1"/>
        <v>0</v>
      </c>
      <c r="N25" s="130">
        <f t="shared" si="1"/>
        <v>0</v>
      </c>
      <c r="O25" s="131">
        <f t="shared" si="2"/>
        <v>0</v>
      </c>
      <c r="P25" s="132" t="str">
        <f t="shared" si="0"/>
        <v>OK</v>
      </c>
      <c r="Q25" s="156"/>
    </row>
    <row r="26" spans="1:17" ht="12.75">
      <c r="A26" s="154"/>
      <c r="B26" s="69">
        <f>CASHFLOW!$B26</f>
        <v>0</v>
      </c>
      <c r="C26" s="64"/>
      <c r="D26" s="23">
        <f>CASHFLOW!$D26</f>
        <v>0</v>
      </c>
      <c r="E26" s="5"/>
      <c r="F26" s="155"/>
      <c r="G26" s="23">
        <f>CASHFLOW!$E26</f>
        <v>0</v>
      </c>
      <c r="H26" s="7"/>
      <c r="I26" s="155"/>
      <c r="J26" s="23">
        <f>CASHFLOW!$F26</f>
        <v>0</v>
      </c>
      <c r="K26" s="7"/>
      <c r="L26" s="155"/>
      <c r="M26" s="130">
        <f t="shared" si="1"/>
        <v>0</v>
      </c>
      <c r="N26" s="130">
        <f t="shared" si="1"/>
        <v>0</v>
      </c>
      <c r="O26" s="131">
        <f t="shared" si="2"/>
        <v>0</v>
      </c>
      <c r="P26" s="132" t="str">
        <f t="shared" si="0"/>
        <v>OK</v>
      </c>
      <c r="Q26" s="156"/>
    </row>
    <row r="27" spans="1:17" ht="12.75" thickBot="1">
      <c r="A27" s="154"/>
      <c r="B27" s="61"/>
      <c r="C27" s="61"/>
      <c r="D27" s="133"/>
      <c r="E27" s="133"/>
      <c r="F27" s="155"/>
      <c r="G27" s="133"/>
      <c r="H27" s="133"/>
      <c r="I27" s="155"/>
      <c r="J27" s="133"/>
      <c r="K27" s="133"/>
      <c r="L27" s="155"/>
      <c r="M27" s="133"/>
      <c r="N27" s="133"/>
      <c r="O27" s="133"/>
      <c r="P27" s="133"/>
      <c r="Q27" s="156"/>
    </row>
    <row r="28" spans="1:17" ht="13.5" thickBot="1">
      <c r="A28" s="154"/>
      <c r="B28" s="106" t="s">
        <v>89</v>
      </c>
      <c r="C28" s="106"/>
      <c r="D28" s="107">
        <f>SUM(D15:D27)</f>
        <v>0</v>
      </c>
      <c r="E28" s="109">
        <f>SUM(E15:E27)</f>
        <v>0</v>
      </c>
      <c r="F28" s="155"/>
      <c r="G28" s="107">
        <f>SUM(G15:G27)</f>
        <v>0</v>
      </c>
      <c r="H28" s="109">
        <f>SUM(H15:H27)</f>
        <v>0</v>
      </c>
      <c r="I28" s="155"/>
      <c r="J28" s="107">
        <f>SUM(J15:J27)</f>
        <v>0</v>
      </c>
      <c r="K28" s="109">
        <f>SUM(K15:K27)</f>
        <v>0</v>
      </c>
      <c r="L28" s="155"/>
      <c r="M28" s="107">
        <f>SUM(M15:M27)</f>
        <v>0</v>
      </c>
      <c r="N28" s="108">
        <f>SUM(N15:N27)</f>
        <v>0</v>
      </c>
      <c r="O28" s="134">
        <f>SUM(O15:O27)</f>
        <v>0</v>
      </c>
      <c r="P28" s="132" t="str">
        <f>IF(O28=0,"OK",IF(O28&gt;0,"Credit",IF(O28&lt;0,"Defecit")))</f>
        <v>OK</v>
      </c>
      <c r="Q28" s="156"/>
    </row>
    <row r="29" spans="1:17" ht="12">
      <c r="A29" s="154"/>
      <c r="B29" s="61"/>
      <c r="C29" s="61"/>
      <c r="D29" s="74"/>
      <c r="E29" s="74"/>
      <c r="F29" s="155"/>
      <c r="G29" s="74"/>
      <c r="H29" s="74"/>
      <c r="I29" s="155"/>
      <c r="J29" s="74"/>
      <c r="K29" s="74"/>
      <c r="L29" s="155"/>
      <c r="M29" s="74"/>
      <c r="N29" s="74"/>
      <c r="O29" s="74"/>
      <c r="P29" s="74"/>
      <c r="Q29" s="156"/>
    </row>
    <row r="30" spans="1:17" ht="15">
      <c r="A30" s="154"/>
      <c r="B30" s="165" t="s">
        <v>171</v>
      </c>
      <c r="C30" s="165"/>
      <c r="D30" s="74"/>
      <c r="E30" s="74"/>
      <c r="F30" s="155"/>
      <c r="G30" s="74"/>
      <c r="H30" s="74"/>
      <c r="I30" s="155"/>
      <c r="J30" s="74"/>
      <c r="K30" s="74"/>
      <c r="L30" s="155"/>
      <c r="M30" s="74"/>
      <c r="N30" s="74"/>
      <c r="O30" s="74"/>
      <c r="P30" s="74"/>
      <c r="Q30" s="156"/>
    </row>
    <row r="31" spans="1:17" ht="12">
      <c r="A31" s="154"/>
      <c r="B31" s="61"/>
      <c r="C31" s="61"/>
      <c r="D31" s="74"/>
      <c r="E31" s="74"/>
      <c r="F31" s="155"/>
      <c r="G31" s="74"/>
      <c r="H31" s="74"/>
      <c r="I31" s="155"/>
      <c r="J31" s="74"/>
      <c r="K31" s="74"/>
      <c r="L31" s="155"/>
      <c r="M31" s="74"/>
      <c r="N31" s="74"/>
      <c r="O31" s="74"/>
      <c r="P31" s="74"/>
      <c r="Q31" s="156"/>
    </row>
    <row r="32" spans="1:17" ht="12.75">
      <c r="A32" s="154"/>
      <c r="B32" s="64" t="str">
        <f>CASHFLOW!$B32</f>
        <v>Wages &amp; Salaries</v>
      </c>
      <c r="C32" s="64"/>
      <c r="D32" s="23">
        <f>CASHFLOW!$D32</f>
        <v>0</v>
      </c>
      <c r="E32" s="5"/>
      <c r="F32" s="155"/>
      <c r="G32" s="23">
        <f>CASHFLOW!$E32</f>
        <v>0</v>
      </c>
      <c r="H32" s="7"/>
      <c r="I32" s="155"/>
      <c r="J32" s="23">
        <f>CASHFLOW!$F32</f>
        <v>0</v>
      </c>
      <c r="K32" s="7"/>
      <c r="L32" s="155"/>
      <c r="M32" s="130">
        <f aca="true" t="shared" si="3" ref="M32:N37">D32+G32+J32</f>
        <v>0</v>
      </c>
      <c r="N32" s="130">
        <f t="shared" si="3"/>
        <v>0</v>
      </c>
      <c r="O32" s="131">
        <f aca="true" t="shared" si="4" ref="O32:O37">M32-N32</f>
        <v>0</v>
      </c>
      <c r="P32" s="132" t="str">
        <f aca="true" t="shared" si="5" ref="P32:P92">IF(O32=0,"OK",IF(O32&gt;0,"Underspent",IF(O32&lt;0,"Overspent")))</f>
        <v>OK</v>
      </c>
      <c r="Q32" s="156"/>
    </row>
    <row r="33" spans="1:17" ht="12.75">
      <c r="A33" s="154"/>
      <c r="B33" s="64" t="str">
        <f>CASHFLOW!$B33</f>
        <v>Holiday Cover</v>
      </c>
      <c r="C33" s="64"/>
      <c r="D33" s="23">
        <f>CASHFLOW!$D33</f>
        <v>0</v>
      </c>
      <c r="E33" s="5"/>
      <c r="F33" s="155"/>
      <c r="G33" s="23">
        <f>CASHFLOW!$E33</f>
        <v>0</v>
      </c>
      <c r="H33" s="7"/>
      <c r="I33" s="155"/>
      <c r="J33" s="23">
        <f>CASHFLOW!$F33</f>
        <v>0</v>
      </c>
      <c r="K33" s="7"/>
      <c r="L33" s="155"/>
      <c r="M33" s="130">
        <f t="shared" si="3"/>
        <v>0</v>
      </c>
      <c r="N33" s="130">
        <f t="shared" si="3"/>
        <v>0</v>
      </c>
      <c r="O33" s="131">
        <f t="shared" si="4"/>
        <v>0</v>
      </c>
      <c r="P33" s="132" t="str">
        <f t="shared" si="5"/>
        <v>OK</v>
      </c>
      <c r="Q33" s="156"/>
    </row>
    <row r="34" spans="1:17" ht="12.75">
      <c r="A34" s="154"/>
      <c r="B34" s="64" t="str">
        <f>CASHFLOW!$B34</f>
        <v>Overtime</v>
      </c>
      <c r="C34" s="64"/>
      <c r="D34" s="23">
        <f>CASHFLOW!$D34</f>
        <v>0</v>
      </c>
      <c r="E34" s="5"/>
      <c r="F34" s="155"/>
      <c r="G34" s="23">
        <f>CASHFLOW!$E34</f>
        <v>0</v>
      </c>
      <c r="H34" s="7"/>
      <c r="I34" s="155"/>
      <c r="J34" s="23">
        <f>CASHFLOW!$F34</f>
        <v>0</v>
      </c>
      <c r="K34" s="7"/>
      <c r="L34" s="155"/>
      <c r="M34" s="130">
        <f t="shared" si="3"/>
        <v>0</v>
      </c>
      <c r="N34" s="130">
        <f t="shared" si="3"/>
        <v>0</v>
      </c>
      <c r="O34" s="131">
        <f t="shared" si="4"/>
        <v>0</v>
      </c>
      <c r="P34" s="132" t="str">
        <f t="shared" si="5"/>
        <v>OK</v>
      </c>
      <c r="Q34" s="156"/>
    </row>
    <row r="35" spans="1:17" ht="12.75">
      <c r="A35" s="154"/>
      <c r="B35" s="64" t="str">
        <f>CASHFLOW!$B35</f>
        <v>Staff  Training</v>
      </c>
      <c r="C35" s="64"/>
      <c r="D35" s="23">
        <f>CASHFLOW!$D35</f>
        <v>0</v>
      </c>
      <c r="E35" s="5"/>
      <c r="F35" s="155"/>
      <c r="G35" s="23">
        <f>CASHFLOW!$E35</f>
        <v>0</v>
      </c>
      <c r="H35" s="7"/>
      <c r="I35" s="155"/>
      <c r="J35" s="23">
        <f>CASHFLOW!$F35</f>
        <v>0</v>
      </c>
      <c r="K35" s="7"/>
      <c r="L35" s="155"/>
      <c r="M35" s="130">
        <f t="shared" si="3"/>
        <v>0</v>
      </c>
      <c r="N35" s="130">
        <f t="shared" si="3"/>
        <v>0</v>
      </c>
      <c r="O35" s="131">
        <f t="shared" si="4"/>
        <v>0</v>
      </c>
      <c r="P35" s="132" t="str">
        <f t="shared" si="5"/>
        <v>OK</v>
      </c>
      <c r="Q35" s="156"/>
    </row>
    <row r="36" spans="1:17" ht="12.75">
      <c r="A36" s="154"/>
      <c r="B36" s="64" t="str">
        <f>CASHFLOW!$B36</f>
        <v>Other On-costs</v>
      </c>
      <c r="C36" s="64"/>
      <c r="D36" s="23">
        <f>CASHFLOW!$D36</f>
        <v>0</v>
      </c>
      <c r="E36" s="5"/>
      <c r="F36" s="155"/>
      <c r="G36" s="23">
        <f>CASHFLOW!$E36</f>
        <v>0</v>
      </c>
      <c r="H36" s="7"/>
      <c r="I36" s="155"/>
      <c r="J36" s="23">
        <f>CASHFLOW!$F36</f>
        <v>0</v>
      </c>
      <c r="K36" s="7"/>
      <c r="L36" s="155"/>
      <c r="M36" s="130">
        <f t="shared" si="3"/>
        <v>0</v>
      </c>
      <c r="N36" s="130">
        <f t="shared" si="3"/>
        <v>0</v>
      </c>
      <c r="O36" s="131">
        <f t="shared" si="4"/>
        <v>0</v>
      </c>
      <c r="P36" s="132" t="str">
        <f t="shared" si="5"/>
        <v>OK</v>
      </c>
      <c r="Q36" s="156"/>
    </row>
    <row r="37" spans="1:17" ht="13.5" thickBot="1">
      <c r="A37" s="154"/>
      <c r="B37" s="69" t="str">
        <f>CASHFLOW!$B37</f>
        <v>Other </v>
      </c>
      <c r="C37" s="64"/>
      <c r="D37" s="23">
        <f>CASHFLOW!$D37</f>
        <v>0</v>
      </c>
      <c r="E37" s="5"/>
      <c r="F37" s="155"/>
      <c r="G37" s="23">
        <f>CASHFLOW!$E37</f>
        <v>0</v>
      </c>
      <c r="H37" s="7"/>
      <c r="I37" s="155"/>
      <c r="J37" s="23">
        <f>CASHFLOW!$F37</f>
        <v>0</v>
      </c>
      <c r="K37" s="7"/>
      <c r="L37" s="155"/>
      <c r="M37" s="130">
        <f t="shared" si="3"/>
        <v>0</v>
      </c>
      <c r="N37" s="130">
        <f t="shared" si="3"/>
        <v>0</v>
      </c>
      <c r="O37" s="131">
        <f t="shared" si="4"/>
        <v>0</v>
      </c>
      <c r="P37" s="135" t="str">
        <f t="shared" si="5"/>
        <v>OK</v>
      </c>
      <c r="Q37" s="156"/>
    </row>
    <row r="38" spans="1:17" ht="13.5" thickBot="1">
      <c r="A38" s="154"/>
      <c r="B38" s="106" t="str">
        <f>CASHFLOW!$B38</f>
        <v>Total Staff Costs</v>
      </c>
      <c r="C38" s="106"/>
      <c r="D38" s="112">
        <f>SUM(D32:D37)</f>
        <v>0</v>
      </c>
      <c r="E38" s="166">
        <f>SUM(E32:E37)</f>
        <v>0</v>
      </c>
      <c r="F38" s="155"/>
      <c r="G38" s="112">
        <f>SUM(G32:G37)</f>
        <v>0</v>
      </c>
      <c r="H38" s="166">
        <f>SUM(H32:H37)</f>
        <v>0</v>
      </c>
      <c r="I38" s="155"/>
      <c r="J38" s="112">
        <f>SUM(J32:J37)</f>
        <v>0</v>
      </c>
      <c r="K38" s="166">
        <f>SUM(K32:K37)</f>
        <v>0</v>
      </c>
      <c r="L38" s="155"/>
      <c r="M38" s="112">
        <f>SUM(M32:M37)</f>
        <v>0</v>
      </c>
      <c r="N38" s="166">
        <f>SUM(N32:N37)</f>
        <v>0</v>
      </c>
      <c r="O38" s="134">
        <f>SUM(O32:O37)</f>
        <v>0</v>
      </c>
      <c r="P38" s="167" t="str">
        <f t="shared" si="5"/>
        <v>OK</v>
      </c>
      <c r="Q38" s="156"/>
    </row>
    <row r="39" spans="1:17" ht="12.75">
      <c r="A39" s="154"/>
      <c r="B39" s="64" t="str">
        <f>CASHFLOW!$B39</f>
        <v>Rent</v>
      </c>
      <c r="C39" s="64"/>
      <c r="D39" s="23">
        <f>CASHFLOW!$D39</f>
        <v>0</v>
      </c>
      <c r="E39" s="5"/>
      <c r="F39" s="155"/>
      <c r="G39" s="23">
        <f>CASHFLOW!$E39</f>
        <v>0</v>
      </c>
      <c r="H39" s="7"/>
      <c r="I39" s="155"/>
      <c r="J39" s="23">
        <f>CASHFLOW!$F39</f>
        <v>0</v>
      </c>
      <c r="K39" s="7"/>
      <c r="L39" s="155"/>
      <c r="M39" s="130">
        <f aca="true" t="shared" si="6" ref="M39:N47">D39+G39+J39</f>
        <v>0</v>
      </c>
      <c r="N39" s="130">
        <f t="shared" si="6"/>
        <v>0</v>
      </c>
      <c r="O39" s="131">
        <f aca="true" t="shared" si="7" ref="O39:O47">M39-N39</f>
        <v>0</v>
      </c>
      <c r="P39" s="136" t="str">
        <f t="shared" si="5"/>
        <v>OK</v>
      </c>
      <c r="Q39" s="156"/>
    </row>
    <row r="40" spans="1:17" ht="12.75">
      <c r="A40" s="154"/>
      <c r="B40" s="64" t="str">
        <f>CASHFLOW!$B40</f>
        <v>Day to Day Maintenance</v>
      </c>
      <c r="C40" s="64"/>
      <c r="D40" s="23">
        <f>CASHFLOW!$D40</f>
        <v>0</v>
      </c>
      <c r="E40" s="5"/>
      <c r="F40" s="155"/>
      <c r="G40" s="23">
        <f>CASHFLOW!$E40</f>
        <v>0</v>
      </c>
      <c r="H40" s="7"/>
      <c r="I40" s="155"/>
      <c r="J40" s="23">
        <f>CASHFLOW!$F40</f>
        <v>0</v>
      </c>
      <c r="K40" s="7"/>
      <c r="L40" s="155"/>
      <c r="M40" s="130">
        <f t="shared" si="6"/>
        <v>0</v>
      </c>
      <c r="N40" s="130">
        <f t="shared" si="6"/>
        <v>0</v>
      </c>
      <c r="O40" s="131">
        <f t="shared" si="7"/>
        <v>0</v>
      </c>
      <c r="P40" s="132" t="str">
        <f t="shared" si="5"/>
        <v>OK</v>
      </c>
      <c r="Q40" s="156"/>
    </row>
    <row r="41" spans="1:17" ht="12.75">
      <c r="A41" s="154"/>
      <c r="B41" s="64" t="str">
        <f>CASHFLOW!$B41</f>
        <v>Electricity</v>
      </c>
      <c r="C41" s="64"/>
      <c r="D41" s="23">
        <f>CASHFLOW!$D41</f>
        <v>0</v>
      </c>
      <c r="E41" s="5"/>
      <c r="F41" s="155"/>
      <c r="G41" s="23">
        <f>CASHFLOW!$E41</f>
        <v>0</v>
      </c>
      <c r="H41" s="7"/>
      <c r="I41" s="155"/>
      <c r="J41" s="23">
        <f>CASHFLOW!$F41</f>
        <v>0</v>
      </c>
      <c r="K41" s="7"/>
      <c r="L41" s="155"/>
      <c r="M41" s="130">
        <f t="shared" si="6"/>
        <v>0</v>
      </c>
      <c r="N41" s="130">
        <f t="shared" si="6"/>
        <v>0</v>
      </c>
      <c r="O41" s="131">
        <f t="shared" si="7"/>
        <v>0</v>
      </c>
      <c r="P41" s="132" t="str">
        <f t="shared" si="5"/>
        <v>OK</v>
      </c>
      <c r="Q41" s="156"/>
    </row>
    <row r="42" spans="1:17" ht="12.75">
      <c r="A42" s="154"/>
      <c r="B42" s="64" t="str">
        <f>CASHFLOW!$B42</f>
        <v>Gas</v>
      </c>
      <c r="C42" s="64"/>
      <c r="D42" s="23">
        <f>CASHFLOW!$D42</f>
        <v>0</v>
      </c>
      <c r="E42" s="5"/>
      <c r="F42" s="155"/>
      <c r="G42" s="23">
        <f>CASHFLOW!$E42</f>
        <v>0</v>
      </c>
      <c r="H42" s="7"/>
      <c r="I42" s="155"/>
      <c r="J42" s="23">
        <f>CASHFLOW!$F42</f>
        <v>0</v>
      </c>
      <c r="K42" s="7"/>
      <c r="L42" s="155"/>
      <c r="M42" s="130">
        <f t="shared" si="6"/>
        <v>0</v>
      </c>
      <c r="N42" s="130">
        <f t="shared" si="6"/>
        <v>0</v>
      </c>
      <c r="O42" s="131">
        <f t="shared" si="7"/>
        <v>0</v>
      </c>
      <c r="P42" s="132" t="str">
        <f t="shared" si="5"/>
        <v>OK</v>
      </c>
      <c r="Q42" s="156"/>
    </row>
    <row r="43" spans="1:17" ht="12.75">
      <c r="A43" s="154"/>
      <c r="B43" s="64" t="str">
        <f>CASHFLOW!$B43</f>
        <v>Business Rates</v>
      </c>
      <c r="C43" s="64"/>
      <c r="D43" s="23">
        <f>CASHFLOW!$D43</f>
        <v>0</v>
      </c>
      <c r="E43" s="5"/>
      <c r="F43" s="155"/>
      <c r="G43" s="23">
        <f>CASHFLOW!$E43</f>
        <v>0</v>
      </c>
      <c r="H43" s="7"/>
      <c r="I43" s="155"/>
      <c r="J43" s="23">
        <f>CASHFLOW!$F43</f>
        <v>0</v>
      </c>
      <c r="K43" s="7"/>
      <c r="L43" s="155"/>
      <c r="M43" s="130">
        <f t="shared" si="6"/>
        <v>0</v>
      </c>
      <c r="N43" s="130">
        <f t="shared" si="6"/>
        <v>0</v>
      </c>
      <c r="O43" s="131">
        <f t="shared" si="7"/>
        <v>0</v>
      </c>
      <c r="P43" s="132" t="str">
        <f t="shared" si="5"/>
        <v>OK</v>
      </c>
      <c r="Q43" s="156"/>
    </row>
    <row r="44" spans="1:17" ht="12.75">
      <c r="A44" s="154"/>
      <c r="B44" s="64" t="str">
        <f>CASHFLOW!$B44</f>
        <v>Water</v>
      </c>
      <c r="C44" s="64"/>
      <c r="D44" s="23">
        <f>CASHFLOW!$D44</f>
        <v>0</v>
      </c>
      <c r="E44" s="5"/>
      <c r="F44" s="155"/>
      <c r="G44" s="23">
        <f>CASHFLOW!$E44</f>
        <v>0</v>
      </c>
      <c r="H44" s="7"/>
      <c r="I44" s="155"/>
      <c r="J44" s="23">
        <f>CASHFLOW!$F44</f>
        <v>0</v>
      </c>
      <c r="K44" s="7"/>
      <c r="L44" s="155"/>
      <c r="M44" s="130">
        <f t="shared" si="6"/>
        <v>0</v>
      </c>
      <c r="N44" s="130">
        <f t="shared" si="6"/>
        <v>0</v>
      </c>
      <c r="O44" s="131">
        <f t="shared" si="7"/>
        <v>0</v>
      </c>
      <c r="P44" s="132" t="str">
        <f t="shared" si="5"/>
        <v>OK</v>
      </c>
      <c r="Q44" s="156"/>
    </row>
    <row r="45" spans="1:17" ht="12.75">
      <c r="A45" s="154"/>
      <c r="B45" s="64" t="str">
        <f>CASHFLOW!$B45</f>
        <v>Cleaning</v>
      </c>
      <c r="C45" s="64"/>
      <c r="D45" s="23">
        <f>CASHFLOW!$D45</f>
        <v>0</v>
      </c>
      <c r="E45" s="5"/>
      <c r="F45" s="155"/>
      <c r="G45" s="23">
        <f>CASHFLOW!$E45</f>
        <v>0</v>
      </c>
      <c r="H45" s="7"/>
      <c r="I45" s="155"/>
      <c r="J45" s="23">
        <f>CASHFLOW!$F45</f>
        <v>0</v>
      </c>
      <c r="K45" s="7"/>
      <c r="L45" s="155"/>
      <c r="M45" s="130">
        <f t="shared" si="6"/>
        <v>0</v>
      </c>
      <c r="N45" s="130">
        <f t="shared" si="6"/>
        <v>0</v>
      </c>
      <c r="O45" s="131">
        <f t="shared" si="7"/>
        <v>0</v>
      </c>
      <c r="P45" s="132" t="str">
        <f t="shared" si="5"/>
        <v>OK</v>
      </c>
      <c r="Q45" s="156"/>
    </row>
    <row r="46" spans="1:17" ht="12.75">
      <c r="A46" s="154"/>
      <c r="B46" s="69" t="str">
        <f>CASHFLOW!$B46</f>
        <v>Other</v>
      </c>
      <c r="C46" s="64"/>
      <c r="D46" s="23">
        <f>CASHFLOW!$D46</f>
        <v>0</v>
      </c>
      <c r="E46" s="5"/>
      <c r="F46" s="155"/>
      <c r="G46" s="23">
        <f>CASHFLOW!$E46</f>
        <v>0</v>
      </c>
      <c r="H46" s="7"/>
      <c r="I46" s="155"/>
      <c r="J46" s="23">
        <f>CASHFLOW!$F46</f>
        <v>0</v>
      </c>
      <c r="K46" s="7"/>
      <c r="L46" s="155"/>
      <c r="M46" s="130">
        <f t="shared" si="6"/>
        <v>0</v>
      </c>
      <c r="N46" s="130">
        <f t="shared" si="6"/>
        <v>0</v>
      </c>
      <c r="O46" s="131">
        <f t="shared" si="7"/>
        <v>0</v>
      </c>
      <c r="P46" s="132" t="str">
        <f t="shared" si="5"/>
        <v>OK</v>
      </c>
      <c r="Q46" s="156"/>
    </row>
    <row r="47" spans="1:17" ht="13.5" thickBot="1">
      <c r="A47" s="154"/>
      <c r="B47" s="69" t="str">
        <f>CASHFLOW!$B47</f>
        <v>Other</v>
      </c>
      <c r="C47" s="64"/>
      <c r="D47" s="23">
        <f>CASHFLOW!$D47</f>
        <v>0</v>
      </c>
      <c r="E47" s="5"/>
      <c r="F47" s="155"/>
      <c r="G47" s="23">
        <f>CASHFLOW!$E47</f>
        <v>0</v>
      </c>
      <c r="H47" s="7"/>
      <c r="I47" s="155"/>
      <c r="J47" s="23">
        <f>CASHFLOW!$F47</f>
        <v>0</v>
      </c>
      <c r="K47" s="7"/>
      <c r="L47" s="155"/>
      <c r="M47" s="130">
        <f t="shared" si="6"/>
        <v>0</v>
      </c>
      <c r="N47" s="130">
        <f t="shared" si="6"/>
        <v>0</v>
      </c>
      <c r="O47" s="131">
        <f t="shared" si="7"/>
        <v>0</v>
      </c>
      <c r="P47" s="135" t="str">
        <f t="shared" si="5"/>
        <v>OK</v>
      </c>
      <c r="Q47" s="156"/>
    </row>
    <row r="48" spans="1:17" ht="13.5" thickBot="1">
      <c r="A48" s="154"/>
      <c r="B48" s="106" t="str">
        <f>CASHFLOW!$B48</f>
        <v>Total Premises</v>
      </c>
      <c r="C48" s="106"/>
      <c r="D48" s="112">
        <f>SUM(D39:D47)</f>
        <v>0</v>
      </c>
      <c r="E48" s="166">
        <f>SUM(E39:E47)</f>
        <v>0</v>
      </c>
      <c r="F48" s="155"/>
      <c r="G48" s="112">
        <f>SUM(G39:G47)</f>
        <v>0</v>
      </c>
      <c r="H48" s="166">
        <f>SUM(H39:H47)</f>
        <v>0</v>
      </c>
      <c r="I48" s="155"/>
      <c r="J48" s="112">
        <f>SUM(J39:J47)</f>
        <v>0</v>
      </c>
      <c r="K48" s="166">
        <f>SUM(K39:K47)</f>
        <v>0</v>
      </c>
      <c r="L48" s="155"/>
      <c r="M48" s="112">
        <f>SUM(M39:M47)</f>
        <v>0</v>
      </c>
      <c r="N48" s="166">
        <f>SUM(N39:N47)</f>
        <v>0</v>
      </c>
      <c r="O48" s="134">
        <f>SUM(O39:O47)</f>
        <v>0</v>
      </c>
      <c r="P48" s="167" t="str">
        <f t="shared" si="5"/>
        <v>OK</v>
      </c>
      <c r="Q48" s="156"/>
    </row>
    <row r="49" spans="1:17" ht="12.75">
      <c r="A49" s="154"/>
      <c r="B49" s="64" t="str">
        <f>CASHFLOW!$B49</f>
        <v>Building Insurance</v>
      </c>
      <c r="C49" s="64"/>
      <c r="D49" s="23">
        <f>CASHFLOW!$D49</f>
        <v>0</v>
      </c>
      <c r="E49" s="5"/>
      <c r="F49" s="155"/>
      <c r="G49" s="23">
        <f>CASHFLOW!$E49</f>
        <v>0</v>
      </c>
      <c r="H49" s="7"/>
      <c r="I49" s="155"/>
      <c r="J49" s="23">
        <f>CASHFLOW!$F49</f>
        <v>0</v>
      </c>
      <c r="K49" s="7"/>
      <c r="L49" s="155"/>
      <c r="M49" s="130">
        <f aca="true" t="shared" si="8" ref="M49:N51">D49+G49+J49</f>
        <v>0</v>
      </c>
      <c r="N49" s="130">
        <f t="shared" si="8"/>
        <v>0</v>
      </c>
      <c r="O49" s="131">
        <f>M49-N49</f>
        <v>0</v>
      </c>
      <c r="P49" s="136" t="str">
        <f t="shared" si="5"/>
        <v>OK</v>
      </c>
      <c r="Q49" s="156"/>
    </row>
    <row r="50" spans="1:17" ht="12.75">
      <c r="A50" s="154"/>
      <c r="B50" s="64" t="str">
        <f>CASHFLOW!$B50</f>
        <v>Contents Insurance</v>
      </c>
      <c r="C50" s="64"/>
      <c r="D50" s="23">
        <f>CASHFLOW!$D50</f>
        <v>0</v>
      </c>
      <c r="E50" s="5"/>
      <c r="F50" s="155"/>
      <c r="G50" s="23">
        <f>CASHFLOW!$E50</f>
        <v>0</v>
      </c>
      <c r="H50" s="7"/>
      <c r="I50" s="155"/>
      <c r="J50" s="23">
        <f>CASHFLOW!$F50</f>
        <v>0</v>
      </c>
      <c r="K50" s="7"/>
      <c r="L50" s="155"/>
      <c r="M50" s="130">
        <f t="shared" si="8"/>
        <v>0</v>
      </c>
      <c r="N50" s="130">
        <f t="shared" si="8"/>
        <v>0</v>
      </c>
      <c r="O50" s="131">
        <f>M50-N50</f>
        <v>0</v>
      </c>
      <c r="P50" s="132" t="str">
        <f t="shared" si="5"/>
        <v>OK</v>
      </c>
      <c r="Q50" s="156"/>
    </row>
    <row r="51" spans="1:17" ht="13.5" thickBot="1">
      <c r="A51" s="154"/>
      <c r="B51" s="64" t="str">
        <f>CASHFLOW!$B51</f>
        <v>Employment Insurance</v>
      </c>
      <c r="C51" s="64"/>
      <c r="D51" s="23">
        <f>CASHFLOW!$D51</f>
        <v>0</v>
      </c>
      <c r="E51" s="5"/>
      <c r="F51" s="155"/>
      <c r="G51" s="23">
        <f>CASHFLOW!$E51</f>
        <v>0</v>
      </c>
      <c r="H51" s="7"/>
      <c r="I51" s="155"/>
      <c r="J51" s="23">
        <f>CASHFLOW!$F51</f>
        <v>0</v>
      </c>
      <c r="K51" s="7"/>
      <c r="L51" s="155"/>
      <c r="M51" s="130">
        <f t="shared" si="8"/>
        <v>0</v>
      </c>
      <c r="N51" s="130">
        <f t="shared" si="8"/>
        <v>0</v>
      </c>
      <c r="O51" s="131">
        <f>M51-N51</f>
        <v>0</v>
      </c>
      <c r="P51" s="132" t="str">
        <f t="shared" si="5"/>
        <v>OK</v>
      </c>
      <c r="Q51" s="156"/>
    </row>
    <row r="52" spans="1:17" ht="13.5" thickBot="1">
      <c r="A52" s="154"/>
      <c r="B52" s="106" t="str">
        <f>CASHFLOW!$B52</f>
        <v>Total Insurance</v>
      </c>
      <c r="C52" s="106"/>
      <c r="D52" s="112">
        <f>SUM(D49:D51)</f>
        <v>0</v>
      </c>
      <c r="E52" s="109">
        <f>SUM(E49:E51)</f>
        <v>0</v>
      </c>
      <c r="F52" s="155"/>
      <c r="G52" s="112">
        <f>SUM(G49:G51)</f>
        <v>0</v>
      </c>
      <c r="H52" s="109">
        <f>SUM(H49:H51)</f>
        <v>0</v>
      </c>
      <c r="I52" s="155"/>
      <c r="J52" s="112">
        <f>SUM(J49:J51)</f>
        <v>0</v>
      </c>
      <c r="K52" s="109">
        <f>SUM(K49:K51)</f>
        <v>0</v>
      </c>
      <c r="L52" s="155"/>
      <c r="M52" s="112">
        <f>SUM(M49:M51)</f>
        <v>0</v>
      </c>
      <c r="N52" s="109">
        <f>SUM(N49:N51)</f>
        <v>0</v>
      </c>
      <c r="O52" s="134">
        <f>SUM(O49:O51)</f>
        <v>0</v>
      </c>
      <c r="P52" s="167" t="str">
        <f t="shared" si="5"/>
        <v>OK</v>
      </c>
      <c r="Q52" s="156"/>
    </row>
    <row r="53" spans="1:17" ht="12.75">
      <c r="A53" s="154"/>
      <c r="B53" s="64" t="str">
        <f>CASHFLOW!$B54</f>
        <v>Telephone Charges</v>
      </c>
      <c r="C53" s="64"/>
      <c r="D53" s="23">
        <f>CASHFLOW!$D54</f>
        <v>0</v>
      </c>
      <c r="E53" s="5"/>
      <c r="F53" s="155"/>
      <c r="G53" s="23">
        <f>CASHFLOW!$E54</f>
        <v>0</v>
      </c>
      <c r="H53" s="7"/>
      <c r="I53" s="155"/>
      <c r="J53" s="23">
        <f>CASHFLOW!$F54</f>
        <v>0</v>
      </c>
      <c r="K53" s="7"/>
      <c r="L53" s="155"/>
      <c r="M53" s="130">
        <f aca="true" t="shared" si="9" ref="M53:N65">D53+G53+J53</f>
        <v>0</v>
      </c>
      <c r="N53" s="130">
        <f t="shared" si="9"/>
        <v>0</v>
      </c>
      <c r="O53" s="131">
        <f aca="true" t="shared" si="10" ref="O53:O65">M53-N53</f>
        <v>0</v>
      </c>
      <c r="P53" s="132" t="str">
        <f t="shared" si="5"/>
        <v>OK</v>
      </c>
      <c r="Q53" s="156"/>
    </row>
    <row r="54" spans="1:17" ht="12.75">
      <c r="A54" s="154"/>
      <c r="B54" s="64" t="str">
        <f>CASHFLOW!$B55</f>
        <v>Postage </v>
      </c>
      <c r="C54" s="64"/>
      <c r="D54" s="23">
        <f>CASHFLOW!$D55</f>
        <v>0</v>
      </c>
      <c r="E54" s="5"/>
      <c r="F54" s="155"/>
      <c r="G54" s="23">
        <f>CASHFLOW!$E55</f>
        <v>0</v>
      </c>
      <c r="H54" s="7"/>
      <c r="I54" s="155"/>
      <c r="J54" s="23">
        <f>CASHFLOW!$F55</f>
        <v>0</v>
      </c>
      <c r="K54" s="7"/>
      <c r="L54" s="155"/>
      <c r="M54" s="130">
        <f t="shared" si="9"/>
        <v>0</v>
      </c>
      <c r="N54" s="130">
        <f t="shared" si="9"/>
        <v>0</v>
      </c>
      <c r="O54" s="131">
        <f t="shared" si="10"/>
        <v>0</v>
      </c>
      <c r="P54" s="132" t="str">
        <f t="shared" si="5"/>
        <v>OK</v>
      </c>
      <c r="Q54" s="156"/>
    </row>
    <row r="55" spans="1:17" ht="12.75">
      <c r="A55" s="154"/>
      <c r="B55" s="64" t="str">
        <f>CASHFLOW!$B56</f>
        <v>Printing &amp; Stationery</v>
      </c>
      <c r="C55" s="64"/>
      <c r="D55" s="23">
        <f>CASHFLOW!$D56</f>
        <v>0</v>
      </c>
      <c r="E55" s="5"/>
      <c r="F55" s="155"/>
      <c r="G55" s="23">
        <f>CASHFLOW!$E56</f>
        <v>0</v>
      </c>
      <c r="H55" s="7"/>
      <c r="I55" s="155"/>
      <c r="J55" s="23">
        <f>CASHFLOW!$F56</f>
        <v>0</v>
      </c>
      <c r="K55" s="7"/>
      <c r="L55" s="155"/>
      <c r="M55" s="130">
        <f t="shared" si="9"/>
        <v>0</v>
      </c>
      <c r="N55" s="130">
        <f t="shared" si="9"/>
        <v>0</v>
      </c>
      <c r="O55" s="131">
        <f t="shared" si="10"/>
        <v>0</v>
      </c>
      <c r="P55" s="132" t="str">
        <f t="shared" si="5"/>
        <v>OK</v>
      </c>
      <c r="Q55" s="156"/>
    </row>
    <row r="56" spans="1:17" ht="12.75">
      <c r="A56" s="154"/>
      <c r="B56" s="64" t="str">
        <f>CASHFLOW!$B57</f>
        <v>Membership Fees</v>
      </c>
      <c r="C56" s="64"/>
      <c r="D56" s="23">
        <f>CASHFLOW!$D57</f>
        <v>0</v>
      </c>
      <c r="E56" s="5"/>
      <c r="F56" s="155"/>
      <c r="G56" s="23">
        <f>CASHFLOW!$E57</f>
        <v>0</v>
      </c>
      <c r="H56" s="7"/>
      <c r="I56" s="155"/>
      <c r="J56" s="23">
        <f>CASHFLOW!$F57</f>
        <v>0</v>
      </c>
      <c r="K56" s="7"/>
      <c r="L56" s="155"/>
      <c r="M56" s="130">
        <f t="shared" si="9"/>
        <v>0</v>
      </c>
      <c r="N56" s="130">
        <f t="shared" si="9"/>
        <v>0</v>
      </c>
      <c r="O56" s="131">
        <f t="shared" si="10"/>
        <v>0</v>
      </c>
      <c r="P56" s="132" t="str">
        <f t="shared" si="5"/>
        <v>OK</v>
      </c>
      <c r="Q56" s="156"/>
    </row>
    <row r="57" spans="1:17" ht="12.75">
      <c r="A57" s="154"/>
      <c r="B57" s="64" t="str">
        <f>CASHFLOW!$B58</f>
        <v>Bank Charges</v>
      </c>
      <c r="C57" s="64"/>
      <c r="D57" s="23">
        <f>CASHFLOW!$D58</f>
        <v>0</v>
      </c>
      <c r="E57" s="5"/>
      <c r="F57" s="155"/>
      <c r="G57" s="23">
        <f>CASHFLOW!$E58</f>
        <v>0</v>
      </c>
      <c r="H57" s="7"/>
      <c r="I57" s="155"/>
      <c r="J57" s="23">
        <f>CASHFLOW!$F58</f>
        <v>0</v>
      </c>
      <c r="K57" s="7"/>
      <c r="L57" s="155"/>
      <c r="M57" s="130">
        <f t="shared" si="9"/>
        <v>0</v>
      </c>
      <c r="N57" s="130">
        <f t="shared" si="9"/>
        <v>0</v>
      </c>
      <c r="O57" s="131">
        <f t="shared" si="10"/>
        <v>0</v>
      </c>
      <c r="P57" s="132" t="str">
        <f t="shared" si="5"/>
        <v>OK</v>
      </c>
      <c r="Q57" s="156"/>
    </row>
    <row r="58" spans="1:17" ht="12.75">
      <c r="A58" s="154"/>
      <c r="B58" s="64" t="str">
        <f>CASHFLOW!$B59</f>
        <v>Professional Fees</v>
      </c>
      <c r="C58" s="64"/>
      <c r="D58" s="23">
        <f>CASHFLOW!$D59</f>
        <v>0</v>
      </c>
      <c r="E58" s="5"/>
      <c r="F58" s="155"/>
      <c r="G58" s="23">
        <f>CASHFLOW!$E59</f>
        <v>0</v>
      </c>
      <c r="H58" s="7"/>
      <c r="I58" s="155"/>
      <c r="J58" s="23">
        <f>CASHFLOW!$F59</f>
        <v>0</v>
      </c>
      <c r="K58" s="7"/>
      <c r="L58" s="155"/>
      <c r="M58" s="130">
        <f t="shared" si="9"/>
        <v>0</v>
      </c>
      <c r="N58" s="130">
        <f t="shared" si="9"/>
        <v>0</v>
      </c>
      <c r="O58" s="131">
        <f t="shared" si="10"/>
        <v>0</v>
      </c>
      <c r="P58" s="132" t="str">
        <f t="shared" si="5"/>
        <v>OK</v>
      </c>
      <c r="Q58" s="156"/>
    </row>
    <row r="59" spans="1:17" ht="12.75">
      <c r="A59" s="154"/>
      <c r="B59" s="64" t="str">
        <f>CASHFLOW!$B60</f>
        <v>Other Administration Costs</v>
      </c>
      <c r="C59" s="64"/>
      <c r="D59" s="23">
        <f>CASHFLOW!$D60</f>
        <v>0</v>
      </c>
      <c r="E59" s="5"/>
      <c r="F59" s="155"/>
      <c r="G59" s="23">
        <f>CASHFLOW!$E60</f>
        <v>0</v>
      </c>
      <c r="H59" s="7"/>
      <c r="I59" s="155"/>
      <c r="J59" s="23">
        <f>CASHFLOW!$F60</f>
        <v>0</v>
      </c>
      <c r="K59" s="7"/>
      <c r="L59" s="155"/>
      <c r="M59" s="130">
        <f t="shared" si="9"/>
        <v>0</v>
      </c>
      <c r="N59" s="130">
        <f t="shared" si="9"/>
        <v>0</v>
      </c>
      <c r="O59" s="131">
        <f t="shared" si="10"/>
        <v>0</v>
      </c>
      <c r="P59" s="132" t="str">
        <f t="shared" si="5"/>
        <v>OK</v>
      </c>
      <c r="Q59" s="156"/>
    </row>
    <row r="60" spans="1:17" ht="12.75">
      <c r="A60" s="154"/>
      <c r="B60" s="64" t="str">
        <f>CASHFLOW!$B61</f>
        <v>Subscriptions</v>
      </c>
      <c r="C60" s="64"/>
      <c r="D60" s="23">
        <f>CASHFLOW!$D61</f>
        <v>0</v>
      </c>
      <c r="E60" s="5"/>
      <c r="F60" s="155"/>
      <c r="G60" s="23">
        <f>CASHFLOW!$E61</f>
        <v>0</v>
      </c>
      <c r="H60" s="7"/>
      <c r="I60" s="155"/>
      <c r="J60" s="23">
        <f>CASHFLOW!$F61</f>
        <v>0</v>
      </c>
      <c r="K60" s="7"/>
      <c r="L60" s="155"/>
      <c r="M60" s="130">
        <f t="shared" si="9"/>
        <v>0</v>
      </c>
      <c r="N60" s="130">
        <f t="shared" si="9"/>
        <v>0</v>
      </c>
      <c r="O60" s="131">
        <f t="shared" si="10"/>
        <v>0</v>
      </c>
      <c r="P60" s="132" t="str">
        <f t="shared" si="5"/>
        <v>OK</v>
      </c>
      <c r="Q60" s="156"/>
    </row>
    <row r="61" spans="1:17" ht="12.75">
      <c r="A61" s="154"/>
      <c r="B61" s="64" t="str">
        <f>CASHFLOW!$B62</f>
        <v>Loan Repayments</v>
      </c>
      <c r="C61" s="64"/>
      <c r="D61" s="23">
        <f>CASHFLOW!$D62</f>
        <v>0</v>
      </c>
      <c r="E61" s="5"/>
      <c r="F61" s="155"/>
      <c r="G61" s="23">
        <f>CASHFLOW!$E62</f>
        <v>0</v>
      </c>
      <c r="H61" s="7"/>
      <c r="I61" s="155"/>
      <c r="J61" s="23">
        <f>CASHFLOW!$F62</f>
        <v>0</v>
      </c>
      <c r="K61" s="7"/>
      <c r="L61" s="155"/>
      <c r="M61" s="130">
        <f t="shared" si="9"/>
        <v>0</v>
      </c>
      <c r="N61" s="130">
        <f t="shared" si="9"/>
        <v>0</v>
      </c>
      <c r="O61" s="131">
        <f t="shared" si="10"/>
        <v>0</v>
      </c>
      <c r="P61" s="132" t="str">
        <f t="shared" si="5"/>
        <v>OK</v>
      </c>
      <c r="Q61" s="156"/>
    </row>
    <row r="62" spans="1:17" ht="12.75">
      <c r="A62" s="154"/>
      <c r="B62" s="64" t="str">
        <f>CASHFLOW!$B63</f>
        <v>HP Payments</v>
      </c>
      <c r="C62" s="64"/>
      <c r="D62" s="23">
        <f>CASHFLOW!$D63</f>
        <v>0</v>
      </c>
      <c r="E62" s="5"/>
      <c r="F62" s="155"/>
      <c r="G62" s="23">
        <f>CASHFLOW!$E63</f>
        <v>0</v>
      </c>
      <c r="H62" s="7"/>
      <c r="I62" s="155"/>
      <c r="J62" s="23">
        <f>CASHFLOW!$F63</f>
        <v>0</v>
      </c>
      <c r="K62" s="7"/>
      <c r="L62" s="155"/>
      <c r="M62" s="130">
        <f t="shared" si="9"/>
        <v>0</v>
      </c>
      <c r="N62" s="130">
        <f t="shared" si="9"/>
        <v>0</v>
      </c>
      <c r="O62" s="131">
        <f t="shared" si="10"/>
        <v>0</v>
      </c>
      <c r="P62" s="132" t="str">
        <f t="shared" si="5"/>
        <v>OK</v>
      </c>
      <c r="Q62" s="156"/>
    </row>
    <row r="63" spans="1:17" ht="12.75">
      <c r="A63" s="154"/>
      <c r="B63" s="64" t="str">
        <f>CASHFLOW!$B64</f>
        <v>Office Equipment</v>
      </c>
      <c r="C63" s="64"/>
      <c r="D63" s="23">
        <f>CASHFLOW!$D64</f>
        <v>0</v>
      </c>
      <c r="E63" s="5"/>
      <c r="F63" s="155"/>
      <c r="G63" s="23">
        <f>CASHFLOW!$E64</f>
        <v>0</v>
      </c>
      <c r="H63" s="7"/>
      <c r="I63" s="155"/>
      <c r="J63" s="23">
        <f>CASHFLOW!$F64</f>
        <v>0</v>
      </c>
      <c r="K63" s="7"/>
      <c r="L63" s="155"/>
      <c r="M63" s="130">
        <f t="shared" si="9"/>
        <v>0</v>
      </c>
      <c r="N63" s="130">
        <f t="shared" si="9"/>
        <v>0</v>
      </c>
      <c r="O63" s="131">
        <f t="shared" si="10"/>
        <v>0</v>
      </c>
      <c r="P63" s="132" t="str">
        <f t="shared" si="5"/>
        <v>OK</v>
      </c>
      <c r="Q63" s="156"/>
    </row>
    <row r="64" spans="1:17" ht="12.75">
      <c r="A64" s="154"/>
      <c r="B64" s="69" t="str">
        <f>CASHFLOW!$B65</f>
        <v>Other</v>
      </c>
      <c r="C64" s="64"/>
      <c r="D64" s="23">
        <f>CASHFLOW!$D65</f>
        <v>0</v>
      </c>
      <c r="E64" s="5"/>
      <c r="F64" s="155"/>
      <c r="G64" s="23">
        <f>CASHFLOW!$E65</f>
        <v>0</v>
      </c>
      <c r="H64" s="7"/>
      <c r="I64" s="155"/>
      <c r="J64" s="23">
        <f>CASHFLOW!$F65</f>
        <v>0</v>
      </c>
      <c r="K64" s="7"/>
      <c r="L64" s="155"/>
      <c r="M64" s="130">
        <f t="shared" si="9"/>
        <v>0</v>
      </c>
      <c r="N64" s="130">
        <f t="shared" si="9"/>
        <v>0</v>
      </c>
      <c r="O64" s="131">
        <f t="shared" si="10"/>
        <v>0</v>
      </c>
      <c r="P64" s="132" t="str">
        <f t="shared" si="5"/>
        <v>OK</v>
      </c>
      <c r="Q64" s="156"/>
    </row>
    <row r="65" spans="1:17" ht="13.5" thickBot="1">
      <c r="A65" s="154"/>
      <c r="B65" s="69" t="str">
        <f>CASHFLOW!$B66</f>
        <v>Other</v>
      </c>
      <c r="C65" s="64"/>
      <c r="D65" s="23">
        <f>CASHFLOW!$D66</f>
        <v>0</v>
      </c>
      <c r="E65" s="5"/>
      <c r="F65" s="155"/>
      <c r="G65" s="23">
        <f>CASHFLOW!$E66</f>
        <v>0</v>
      </c>
      <c r="H65" s="7"/>
      <c r="I65" s="155"/>
      <c r="J65" s="23">
        <f>CASHFLOW!$F66</f>
        <v>0</v>
      </c>
      <c r="K65" s="7"/>
      <c r="L65" s="155"/>
      <c r="M65" s="130">
        <f t="shared" si="9"/>
        <v>0</v>
      </c>
      <c r="N65" s="130">
        <f t="shared" si="9"/>
        <v>0</v>
      </c>
      <c r="O65" s="131">
        <f t="shared" si="10"/>
        <v>0</v>
      </c>
      <c r="P65" s="132" t="str">
        <f t="shared" si="5"/>
        <v>OK</v>
      </c>
      <c r="Q65" s="156"/>
    </row>
    <row r="66" spans="1:17" ht="13.5" thickBot="1">
      <c r="A66" s="154"/>
      <c r="B66" s="106" t="str">
        <f>CASHFLOW!$B67</f>
        <v>Total Administration</v>
      </c>
      <c r="C66" s="106"/>
      <c r="D66" s="112">
        <f>SUM(D53:D65)</f>
        <v>0</v>
      </c>
      <c r="E66" s="109">
        <f>SUM(E53:E65)</f>
        <v>0</v>
      </c>
      <c r="F66" s="155"/>
      <c r="G66" s="112">
        <f>SUM(G53:G65)</f>
        <v>0</v>
      </c>
      <c r="H66" s="109">
        <f>SUM(H53:H65)</f>
        <v>0</v>
      </c>
      <c r="I66" s="155"/>
      <c r="J66" s="112">
        <f>SUM(J53:J65)</f>
        <v>0</v>
      </c>
      <c r="K66" s="109">
        <f>SUM(K53:K65)</f>
        <v>0</v>
      </c>
      <c r="L66" s="155"/>
      <c r="M66" s="112">
        <f>SUM(M53:M65)</f>
        <v>0</v>
      </c>
      <c r="N66" s="109">
        <f>SUM(N53:N65)</f>
        <v>0</v>
      </c>
      <c r="O66" s="134">
        <f>SUM(O53:O65)</f>
        <v>0</v>
      </c>
      <c r="P66" s="167" t="str">
        <f t="shared" si="5"/>
        <v>OK</v>
      </c>
      <c r="Q66" s="156"/>
    </row>
    <row r="67" spans="1:17" ht="12.75">
      <c r="A67" s="154"/>
      <c r="B67" s="64" t="str">
        <f>CASHFLOW!$B68</f>
        <v>Consumables</v>
      </c>
      <c r="C67" s="64"/>
      <c r="D67" s="23">
        <f>CASHFLOW!$D68</f>
        <v>0</v>
      </c>
      <c r="E67" s="5"/>
      <c r="F67" s="155"/>
      <c r="G67" s="23">
        <f>CASHFLOW!$E68</f>
        <v>0</v>
      </c>
      <c r="H67" s="7"/>
      <c r="I67" s="155"/>
      <c r="J67" s="23">
        <f>CASHFLOW!$F68</f>
        <v>0</v>
      </c>
      <c r="K67" s="7"/>
      <c r="L67" s="155"/>
      <c r="M67" s="130">
        <f aca="true" t="shared" si="11" ref="M67:N72">D67+G67+J67</f>
        <v>0</v>
      </c>
      <c r="N67" s="130">
        <f t="shared" si="11"/>
        <v>0</v>
      </c>
      <c r="O67" s="131">
        <f aca="true" t="shared" si="12" ref="O67:O72">M67-N67</f>
        <v>0</v>
      </c>
      <c r="P67" s="132" t="str">
        <f t="shared" si="5"/>
        <v>OK</v>
      </c>
      <c r="Q67" s="156"/>
    </row>
    <row r="68" spans="1:17" ht="12.75">
      <c r="A68" s="154"/>
      <c r="B68" s="64" t="str">
        <f>CASHFLOW!$B69</f>
        <v>Visits &amp; Trips out </v>
      </c>
      <c r="C68" s="64"/>
      <c r="D68" s="23">
        <f>CASHFLOW!$D69</f>
        <v>0</v>
      </c>
      <c r="E68" s="5"/>
      <c r="F68" s="155"/>
      <c r="G68" s="23">
        <f>CASHFLOW!$E69</f>
        <v>0</v>
      </c>
      <c r="H68" s="7"/>
      <c r="I68" s="155"/>
      <c r="J68" s="23">
        <f>CASHFLOW!$F69</f>
        <v>0</v>
      </c>
      <c r="K68" s="7"/>
      <c r="L68" s="155"/>
      <c r="M68" s="130">
        <f t="shared" si="11"/>
        <v>0</v>
      </c>
      <c r="N68" s="130">
        <f t="shared" si="11"/>
        <v>0</v>
      </c>
      <c r="O68" s="131">
        <f t="shared" si="12"/>
        <v>0</v>
      </c>
      <c r="P68" s="132" t="str">
        <f t="shared" si="5"/>
        <v>OK</v>
      </c>
      <c r="Q68" s="156"/>
    </row>
    <row r="69" spans="1:17" ht="12.75">
      <c r="A69" s="154"/>
      <c r="B69" s="64" t="str">
        <f>CASHFLOW!$B70</f>
        <v>Catering</v>
      </c>
      <c r="C69" s="64"/>
      <c r="D69" s="23">
        <f>CASHFLOW!$D70</f>
        <v>0</v>
      </c>
      <c r="E69" s="5"/>
      <c r="F69" s="155"/>
      <c r="G69" s="23">
        <f>CASHFLOW!$E70</f>
        <v>0</v>
      </c>
      <c r="H69" s="7"/>
      <c r="I69" s="155"/>
      <c r="J69" s="23">
        <f>CASHFLOW!$F70</f>
        <v>0</v>
      </c>
      <c r="K69" s="7"/>
      <c r="L69" s="155"/>
      <c r="M69" s="130">
        <f t="shared" si="11"/>
        <v>0</v>
      </c>
      <c r="N69" s="130">
        <f t="shared" si="11"/>
        <v>0</v>
      </c>
      <c r="O69" s="131">
        <f t="shared" si="12"/>
        <v>0</v>
      </c>
      <c r="P69" s="132" t="str">
        <f t="shared" si="5"/>
        <v>OK</v>
      </c>
      <c r="Q69" s="156"/>
    </row>
    <row r="70" spans="1:17" ht="12.75">
      <c r="A70" s="154"/>
      <c r="B70" s="64" t="str">
        <f>CASHFLOW!$B71</f>
        <v>Misc / Sundries</v>
      </c>
      <c r="C70" s="64"/>
      <c r="D70" s="23">
        <f>CASHFLOW!$D71</f>
        <v>0</v>
      </c>
      <c r="E70" s="5"/>
      <c r="F70" s="155"/>
      <c r="G70" s="23">
        <f>CASHFLOW!$E71</f>
        <v>0</v>
      </c>
      <c r="H70" s="7"/>
      <c r="I70" s="155"/>
      <c r="J70" s="23">
        <f>CASHFLOW!$F71</f>
        <v>0</v>
      </c>
      <c r="K70" s="7"/>
      <c r="L70" s="155"/>
      <c r="M70" s="130">
        <f t="shared" si="11"/>
        <v>0</v>
      </c>
      <c r="N70" s="130">
        <f t="shared" si="11"/>
        <v>0</v>
      </c>
      <c r="O70" s="131">
        <f t="shared" si="12"/>
        <v>0</v>
      </c>
      <c r="P70" s="132" t="str">
        <f t="shared" si="5"/>
        <v>OK</v>
      </c>
      <c r="Q70" s="156"/>
    </row>
    <row r="71" spans="1:17" ht="12.75">
      <c r="A71" s="154"/>
      <c r="B71" s="64" t="str">
        <f>CASHFLOW!$B72</f>
        <v>Repairs &amp; renewals</v>
      </c>
      <c r="C71" s="64"/>
      <c r="D71" s="23">
        <f>CASHFLOW!$D72</f>
        <v>0</v>
      </c>
      <c r="E71" s="5"/>
      <c r="F71" s="155"/>
      <c r="G71" s="23">
        <f>CASHFLOW!$E72</f>
        <v>0</v>
      </c>
      <c r="H71" s="7"/>
      <c r="I71" s="155"/>
      <c r="J71" s="23">
        <f>CASHFLOW!$F72</f>
        <v>0</v>
      </c>
      <c r="K71" s="7"/>
      <c r="L71" s="155"/>
      <c r="M71" s="130">
        <f t="shared" si="11"/>
        <v>0</v>
      </c>
      <c r="N71" s="130">
        <f t="shared" si="11"/>
        <v>0</v>
      </c>
      <c r="O71" s="131">
        <f t="shared" si="12"/>
        <v>0</v>
      </c>
      <c r="P71" s="132" t="str">
        <f t="shared" si="5"/>
        <v>OK</v>
      </c>
      <c r="Q71" s="156"/>
    </row>
    <row r="72" spans="1:17" ht="13.5" thickBot="1">
      <c r="A72" s="154"/>
      <c r="B72" s="69" t="str">
        <f>CASHFLOW!$B73</f>
        <v>Other</v>
      </c>
      <c r="C72" s="64"/>
      <c r="D72" s="23">
        <f>CASHFLOW!$D73</f>
        <v>0</v>
      </c>
      <c r="E72" s="5"/>
      <c r="F72" s="155"/>
      <c r="G72" s="23">
        <f>CASHFLOW!$E73</f>
        <v>0</v>
      </c>
      <c r="H72" s="7"/>
      <c r="I72" s="155"/>
      <c r="J72" s="23">
        <f>CASHFLOW!$F73</f>
        <v>0</v>
      </c>
      <c r="K72" s="7"/>
      <c r="L72" s="155"/>
      <c r="M72" s="130">
        <f t="shared" si="11"/>
        <v>0</v>
      </c>
      <c r="N72" s="130">
        <f t="shared" si="11"/>
        <v>0</v>
      </c>
      <c r="O72" s="131">
        <f t="shared" si="12"/>
        <v>0</v>
      </c>
      <c r="P72" s="132" t="str">
        <f t="shared" si="5"/>
        <v>OK</v>
      </c>
      <c r="Q72" s="156"/>
    </row>
    <row r="73" spans="1:17" ht="13.5" thickBot="1">
      <c r="A73" s="154"/>
      <c r="B73" s="106" t="str">
        <f>CASHFLOW!$B74</f>
        <v>Total Activity &amp; Material Costs</v>
      </c>
      <c r="C73" s="106"/>
      <c r="D73" s="112">
        <f>SUM(D67:D72)</f>
        <v>0</v>
      </c>
      <c r="E73" s="109">
        <f>SUM(E67:E72)</f>
        <v>0</v>
      </c>
      <c r="F73" s="155"/>
      <c r="G73" s="112">
        <f>SUM(G67:G72)</f>
        <v>0</v>
      </c>
      <c r="H73" s="109">
        <f>SUM(H67:H72)</f>
        <v>0</v>
      </c>
      <c r="I73" s="155"/>
      <c r="J73" s="112">
        <f>SUM(J67:J72)</f>
        <v>0</v>
      </c>
      <c r="K73" s="109">
        <f>SUM(K67:K72)</f>
        <v>0</v>
      </c>
      <c r="L73" s="155"/>
      <c r="M73" s="112">
        <f>SUM(M67:M72)</f>
        <v>0</v>
      </c>
      <c r="N73" s="109">
        <f>SUM(N67:N72)</f>
        <v>0</v>
      </c>
      <c r="O73" s="134">
        <f>SUM(O67:O72)</f>
        <v>0</v>
      </c>
      <c r="P73" s="167" t="str">
        <f t="shared" si="5"/>
        <v>OK</v>
      </c>
      <c r="Q73" s="156"/>
    </row>
    <row r="74" spans="1:17" ht="12.75">
      <c r="A74" s="154"/>
      <c r="B74" s="64" t="str">
        <f>CASHFLOW!$B75</f>
        <v>Volunteer Subsistence</v>
      </c>
      <c r="C74" s="64"/>
      <c r="D74" s="23">
        <f>CASHFLOW!$D75</f>
        <v>0</v>
      </c>
      <c r="E74" s="5"/>
      <c r="F74" s="155"/>
      <c r="G74" s="23">
        <f>CASHFLOW!$E75</f>
        <v>0</v>
      </c>
      <c r="H74" s="7"/>
      <c r="I74" s="155"/>
      <c r="J74" s="23">
        <f>CASHFLOW!$F75</f>
        <v>0</v>
      </c>
      <c r="K74" s="7"/>
      <c r="L74" s="155"/>
      <c r="M74" s="130">
        <f>D74+G74+J74</f>
        <v>0</v>
      </c>
      <c r="N74" s="130">
        <f>E74+H74+K74</f>
        <v>0</v>
      </c>
      <c r="O74" s="131">
        <f>M74-N74</f>
        <v>0</v>
      </c>
      <c r="P74" s="132" t="str">
        <f t="shared" si="5"/>
        <v>OK</v>
      </c>
      <c r="Q74" s="156"/>
    </row>
    <row r="75" spans="1:17" ht="13.5" thickBot="1">
      <c r="A75" s="154"/>
      <c r="B75" s="64" t="str">
        <f>CASHFLOW!$B76</f>
        <v>Volunteer Travel</v>
      </c>
      <c r="C75" s="64"/>
      <c r="D75" s="23">
        <f>CASHFLOW!$D76</f>
        <v>0</v>
      </c>
      <c r="E75" s="5"/>
      <c r="F75" s="155"/>
      <c r="G75" s="23">
        <f>CASHFLOW!$E76</f>
        <v>0</v>
      </c>
      <c r="H75" s="7"/>
      <c r="I75" s="155"/>
      <c r="J75" s="23">
        <f>CASHFLOW!$F76</f>
        <v>0</v>
      </c>
      <c r="K75" s="7"/>
      <c r="L75" s="155"/>
      <c r="M75" s="130">
        <f>D75+G75+J75</f>
        <v>0</v>
      </c>
      <c r="N75" s="130">
        <f>E75+H75+K75</f>
        <v>0</v>
      </c>
      <c r="O75" s="131">
        <f>M75-N75</f>
        <v>0</v>
      </c>
      <c r="P75" s="132" t="str">
        <f t="shared" si="5"/>
        <v>OK</v>
      </c>
      <c r="Q75" s="156"/>
    </row>
    <row r="76" spans="1:17" ht="13.5" thickBot="1">
      <c r="A76" s="154"/>
      <c r="B76" s="106" t="str">
        <f>CASHFLOW!$B77</f>
        <v> Total Volunteer Costs</v>
      </c>
      <c r="C76" s="106"/>
      <c r="D76" s="112">
        <f>SUM(D74:D75)</f>
        <v>0</v>
      </c>
      <c r="E76" s="109">
        <f>SUM(E74:E75)</f>
        <v>0</v>
      </c>
      <c r="F76" s="155"/>
      <c r="G76" s="112">
        <f>SUM(G74:G75)</f>
        <v>0</v>
      </c>
      <c r="H76" s="109">
        <f>SUM(H74:H75)</f>
        <v>0</v>
      </c>
      <c r="I76" s="155"/>
      <c r="J76" s="112">
        <f>SUM(J74:J75)</f>
        <v>0</v>
      </c>
      <c r="K76" s="109">
        <f>SUM(K74:K75)</f>
        <v>0</v>
      </c>
      <c r="L76" s="155"/>
      <c r="M76" s="112">
        <f>SUM(M74:M75)</f>
        <v>0</v>
      </c>
      <c r="N76" s="109">
        <f>SUM(N74:N75)</f>
        <v>0</v>
      </c>
      <c r="O76" s="134">
        <f>SUM(O74:O75)</f>
        <v>0</v>
      </c>
      <c r="P76" s="167" t="str">
        <f t="shared" si="5"/>
        <v>OK</v>
      </c>
      <c r="Q76" s="156"/>
    </row>
    <row r="77" spans="1:17" ht="12.75">
      <c r="A77" s="154"/>
      <c r="B77" s="64" t="str">
        <f>CASHFLOW!$B78</f>
        <v>Advertising / Promotions</v>
      </c>
      <c r="C77" s="64"/>
      <c r="D77" s="23">
        <f>CASHFLOW!$D78</f>
        <v>0</v>
      </c>
      <c r="E77" s="5"/>
      <c r="F77" s="155"/>
      <c r="G77" s="23">
        <f>CASHFLOW!$E78</f>
        <v>0</v>
      </c>
      <c r="H77" s="7"/>
      <c r="I77" s="155"/>
      <c r="J77" s="23">
        <f>CASHFLOW!$F78</f>
        <v>0</v>
      </c>
      <c r="K77" s="7"/>
      <c r="L77" s="155"/>
      <c r="M77" s="130">
        <f>D77+G77+J77</f>
        <v>0</v>
      </c>
      <c r="N77" s="130">
        <f>E77+H77+K77</f>
        <v>0</v>
      </c>
      <c r="O77" s="131">
        <f>M77-N77</f>
        <v>0</v>
      </c>
      <c r="P77" s="132" t="str">
        <f t="shared" si="5"/>
        <v>OK</v>
      </c>
      <c r="Q77" s="156"/>
    </row>
    <row r="78" spans="1:17" ht="13.5" thickBot="1">
      <c r="A78" s="154"/>
      <c r="B78" s="64" t="str">
        <f>CASHFLOW!$B79</f>
        <v>Market Research</v>
      </c>
      <c r="C78" s="64"/>
      <c r="D78" s="23">
        <f>CASHFLOW!$D79</f>
        <v>0</v>
      </c>
      <c r="E78" s="5"/>
      <c r="F78" s="155"/>
      <c r="G78" s="23">
        <f>CASHFLOW!$E79</f>
        <v>0</v>
      </c>
      <c r="H78" s="7"/>
      <c r="I78" s="155"/>
      <c r="J78" s="23">
        <f>CASHFLOW!$F79</f>
        <v>0</v>
      </c>
      <c r="K78" s="7"/>
      <c r="L78" s="155"/>
      <c r="M78" s="130">
        <f>D78+G78+J78</f>
        <v>0</v>
      </c>
      <c r="N78" s="130">
        <f>E78+H78+K78</f>
        <v>0</v>
      </c>
      <c r="O78" s="131">
        <f>M78-N78</f>
        <v>0</v>
      </c>
      <c r="P78" s="132" t="str">
        <f t="shared" si="5"/>
        <v>OK</v>
      </c>
      <c r="Q78" s="156"/>
    </row>
    <row r="79" spans="1:17" ht="13.5" thickBot="1">
      <c r="A79" s="154"/>
      <c r="B79" s="106" t="str">
        <f>CASHFLOW!$B80</f>
        <v>Total Advertising</v>
      </c>
      <c r="C79" s="106"/>
      <c r="D79" s="112">
        <f>SUM(D77:D78)</f>
        <v>0</v>
      </c>
      <c r="E79" s="109">
        <f>SUM(E77:E78)</f>
        <v>0</v>
      </c>
      <c r="F79" s="155"/>
      <c r="G79" s="112">
        <f>SUM(G77:G78)</f>
        <v>0</v>
      </c>
      <c r="H79" s="109">
        <f>SUM(H77:H78)</f>
        <v>0</v>
      </c>
      <c r="I79" s="155"/>
      <c r="J79" s="112">
        <f>SUM(J77:J78)</f>
        <v>0</v>
      </c>
      <c r="K79" s="109">
        <f>SUM(K77:K78)</f>
        <v>0</v>
      </c>
      <c r="L79" s="155"/>
      <c r="M79" s="112">
        <f>SUM(M77:M78)</f>
        <v>0</v>
      </c>
      <c r="N79" s="109">
        <f>SUM(N77:N78)</f>
        <v>0</v>
      </c>
      <c r="O79" s="134">
        <f>SUM(O77:O78)</f>
        <v>0</v>
      </c>
      <c r="P79" s="167" t="str">
        <f t="shared" si="5"/>
        <v>OK</v>
      </c>
      <c r="Q79" s="156"/>
    </row>
    <row r="80" spans="1:17" ht="12.75">
      <c r="A80" s="154"/>
      <c r="B80" s="64" t="str">
        <f>CASHFLOW!$B81</f>
        <v>Vehicle Tax</v>
      </c>
      <c r="C80" s="64"/>
      <c r="D80" s="23">
        <f>CASHFLOW!$D81</f>
        <v>0</v>
      </c>
      <c r="E80" s="5"/>
      <c r="F80" s="155"/>
      <c r="G80" s="23">
        <f>CASHFLOW!$E81</f>
        <v>0</v>
      </c>
      <c r="H80" s="7"/>
      <c r="I80" s="155"/>
      <c r="J80" s="23">
        <f>CASHFLOW!$F81</f>
        <v>0</v>
      </c>
      <c r="K80" s="7"/>
      <c r="L80" s="155"/>
      <c r="M80" s="130">
        <f aca="true" t="shared" si="13" ref="M80:N86">D80+G80+J80</f>
        <v>0</v>
      </c>
      <c r="N80" s="130">
        <f t="shared" si="13"/>
        <v>0</v>
      </c>
      <c r="O80" s="131">
        <f aca="true" t="shared" si="14" ref="O80:O86">M80-N80</f>
        <v>0</v>
      </c>
      <c r="P80" s="132" t="str">
        <f t="shared" si="5"/>
        <v>OK</v>
      </c>
      <c r="Q80" s="156"/>
    </row>
    <row r="81" spans="1:17" ht="12.75">
      <c r="A81" s="154"/>
      <c r="B81" s="64" t="str">
        <f>CASHFLOW!$B82</f>
        <v>Insurance</v>
      </c>
      <c r="C81" s="64"/>
      <c r="D81" s="23">
        <f>CASHFLOW!$D82</f>
        <v>0</v>
      </c>
      <c r="E81" s="5"/>
      <c r="F81" s="155"/>
      <c r="G81" s="23">
        <f>CASHFLOW!$E82</f>
        <v>0</v>
      </c>
      <c r="H81" s="7"/>
      <c r="I81" s="155"/>
      <c r="J81" s="23">
        <f>CASHFLOW!$F82</f>
        <v>0</v>
      </c>
      <c r="K81" s="7"/>
      <c r="L81" s="155"/>
      <c r="M81" s="130">
        <f t="shared" si="13"/>
        <v>0</v>
      </c>
      <c r="N81" s="130">
        <f t="shared" si="13"/>
        <v>0</v>
      </c>
      <c r="O81" s="131">
        <f t="shared" si="14"/>
        <v>0</v>
      </c>
      <c r="P81" s="132" t="str">
        <f t="shared" si="5"/>
        <v>OK</v>
      </c>
      <c r="Q81" s="156"/>
    </row>
    <row r="82" spans="1:17" ht="12.75">
      <c r="A82" s="154"/>
      <c r="B82" s="64" t="str">
        <f>CASHFLOW!$B83</f>
        <v>Petrol / Oil</v>
      </c>
      <c r="C82" s="64"/>
      <c r="D82" s="23">
        <f>CASHFLOW!$D83</f>
        <v>0</v>
      </c>
      <c r="E82" s="5"/>
      <c r="F82" s="155"/>
      <c r="G82" s="23">
        <f>CASHFLOW!$E83</f>
        <v>0</v>
      </c>
      <c r="H82" s="7"/>
      <c r="I82" s="155"/>
      <c r="J82" s="23">
        <f>CASHFLOW!$F83</f>
        <v>0</v>
      </c>
      <c r="K82" s="7"/>
      <c r="L82" s="155"/>
      <c r="M82" s="130">
        <f t="shared" si="13"/>
        <v>0</v>
      </c>
      <c r="N82" s="130">
        <f t="shared" si="13"/>
        <v>0</v>
      </c>
      <c r="O82" s="131">
        <f t="shared" si="14"/>
        <v>0</v>
      </c>
      <c r="P82" s="132" t="str">
        <f t="shared" si="5"/>
        <v>OK</v>
      </c>
      <c r="Q82" s="156"/>
    </row>
    <row r="83" spans="1:17" ht="12.75">
      <c r="A83" s="154"/>
      <c r="B83" s="64" t="str">
        <f>CASHFLOW!$B84</f>
        <v>Vehicle Maintenance / MOT</v>
      </c>
      <c r="C83" s="64"/>
      <c r="D83" s="23">
        <f>CASHFLOW!$D84</f>
        <v>0</v>
      </c>
      <c r="E83" s="5"/>
      <c r="F83" s="155"/>
      <c r="G83" s="23">
        <f>CASHFLOW!$E84</f>
        <v>0</v>
      </c>
      <c r="H83" s="7"/>
      <c r="I83" s="155"/>
      <c r="J83" s="23">
        <f>CASHFLOW!$F84</f>
        <v>0</v>
      </c>
      <c r="K83" s="7"/>
      <c r="L83" s="155"/>
      <c r="M83" s="130">
        <f t="shared" si="13"/>
        <v>0</v>
      </c>
      <c r="N83" s="130">
        <f t="shared" si="13"/>
        <v>0</v>
      </c>
      <c r="O83" s="131">
        <f t="shared" si="14"/>
        <v>0</v>
      </c>
      <c r="P83" s="132" t="str">
        <f t="shared" si="5"/>
        <v>OK</v>
      </c>
      <c r="Q83" s="156"/>
    </row>
    <row r="84" spans="1:17" ht="12.75">
      <c r="A84" s="154"/>
      <c r="B84" s="64" t="str">
        <f>CASHFLOW!$B85</f>
        <v>Mileage Costs Paid</v>
      </c>
      <c r="C84" s="64"/>
      <c r="D84" s="23">
        <f>CASHFLOW!$D85</f>
        <v>0</v>
      </c>
      <c r="E84" s="5"/>
      <c r="F84" s="155"/>
      <c r="G84" s="23">
        <f>CASHFLOW!$E85</f>
        <v>0</v>
      </c>
      <c r="H84" s="7"/>
      <c r="I84" s="155"/>
      <c r="J84" s="23">
        <f>CASHFLOW!$F85</f>
        <v>0</v>
      </c>
      <c r="K84" s="7"/>
      <c r="L84" s="155"/>
      <c r="M84" s="130">
        <f t="shared" si="13"/>
        <v>0</v>
      </c>
      <c r="N84" s="130">
        <f t="shared" si="13"/>
        <v>0</v>
      </c>
      <c r="O84" s="131">
        <f t="shared" si="14"/>
        <v>0</v>
      </c>
      <c r="P84" s="132" t="str">
        <f t="shared" si="5"/>
        <v>OK</v>
      </c>
      <c r="Q84" s="156"/>
    </row>
    <row r="85" spans="1:17" ht="12.75">
      <c r="A85" s="154"/>
      <c r="B85" s="64" t="str">
        <f>CASHFLOW!$B86</f>
        <v>Other Travel costs</v>
      </c>
      <c r="C85" s="64"/>
      <c r="D85" s="23">
        <f>CASHFLOW!$D86</f>
        <v>0</v>
      </c>
      <c r="E85" s="5"/>
      <c r="F85" s="155"/>
      <c r="G85" s="23">
        <f>CASHFLOW!$E86</f>
        <v>0</v>
      </c>
      <c r="H85" s="7"/>
      <c r="I85" s="155"/>
      <c r="J85" s="23">
        <f>CASHFLOW!$F86</f>
        <v>0</v>
      </c>
      <c r="K85" s="7"/>
      <c r="L85" s="155"/>
      <c r="M85" s="130">
        <f t="shared" si="13"/>
        <v>0</v>
      </c>
      <c r="N85" s="130">
        <f t="shared" si="13"/>
        <v>0</v>
      </c>
      <c r="O85" s="131">
        <f t="shared" si="14"/>
        <v>0</v>
      </c>
      <c r="P85" s="132" t="str">
        <f t="shared" si="5"/>
        <v>OK</v>
      </c>
      <c r="Q85" s="156"/>
    </row>
    <row r="86" spans="1:17" ht="13.5" thickBot="1">
      <c r="A86" s="154"/>
      <c r="B86" s="69" t="str">
        <f>CASHFLOW!$B87</f>
        <v>Other</v>
      </c>
      <c r="C86" s="64"/>
      <c r="D86" s="23">
        <f>CASHFLOW!$D87</f>
        <v>0</v>
      </c>
      <c r="E86" s="5"/>
      <c r="F86" s="155"/>
      <c r="G86" s="23">
        <f>CASHFLOW!$E87</f>
        <v>0</v>
      </c>
      <c r="H86" s="7"/>
      <c r="I86" s="155"/>
      <c r="J86" s="23">
        <f>CASHFLOW!$F87</f>
        <v>0</v>
      </c>
      <c r="K86" s="7"/>
      <c r="L86" s="155"/>
      <c r="M86" s="130">
        <f t="shared" si="13"/>
        <v>0</v>
      </c>
      <c r="N86" s="130">
        <f t="shared" si="13"/>
        <v>0</v>
      </c>
      <c r="O86" s="131">
        <f t="shared" si="14"/>
        <v>0</v>
      </c>
      <c r="P86" s="132" t="str">
        <f t="shared" si="5"/>
        <v>OK</v>
      </c>
      <c r="Q86" s="156"/>
    </row>
    <row r="87" spans="1:17" ht="13.5" thickBot="1">
      <c r="A87" s="154"/>
      <c r="B87" s="106" t="str">
        <f>CASHFLOW!$B88</f>
        <v>Total Transport</v>
      </c>
      <c r="C87" s="106"/>
      <c r="D87" s="112">
        <f>SUM(D80:D86)</f>
        <v>0</v>
      </c>
      <c r="E87" s="109">
        <f>SUM(E80:E86)</f>
        <v>0</v>
      </c>
      <c r="F87" s="155"/>
      <c r="G87" s="112">
        <f>SUM(G80:G86)</f>
        <v>0</v>
      </c>
      <c r="H87" s="109">
        <f>SUM(H80:H86)</f>
        <v>0</v>
      </c>
      <c r="I87" s="155"/>
      <c r="J87" s="112">
        <f>SUM(J80:J86)</f>
        <v>0</v>
      </c>
      <c r="K87" s="109">
        <f>SUM(K80:K86)</f>
        <v>0</v>
      </c>
      <c r="L87" s="155"/>
      <c r="M87" s="112">
        <f>SUM(M80:M86)</f>
        <v>0</v>
      </c>
      <c r="N87" s="109">
        <f>SUM(N80:N86)</f>
        <v>0</v>
      </c>
      <c r="O87" s="134">
        <f>SUM(O80:O86)</f>
        <v>0</v>
      </c>
      <c r="P87" s="167" t="str">
        <f t="shared" si="5"/>
        <v>OK</v>
      </c>
      <c r="Q87" s="156"/>
    </row>
    <row r="88" spans="1:17" ht="12.75">
      <c r="A88" s="154"/>
      <c r="B88" s="64" t="str">
        <f>CASHFLOW!$B89</f>
        <v>Quality Assurance</v>
      </c>
      <c r="C88" s="64"/>
      <c r="D88" s="23">
        <f>CASHFLOW!$D89</f>
        <v>0</v>
      </c>
      <c r="E88" s="5"/>
      <c r="F88" s="155"/>
      <c r="G88" s="23">
        <f>CASHFLOW!$E89</f>
        <v>0</v>
      </c>
      <c r="H88" s="7"/>
      <c r="I88" s="155"/>
      <c r="J88" s="23">
        <f>CASHFLOW!$F89</f>
        <v>0</v>
      </c>
      <c r="K88" s="7"/>
      <c r="L88" s="155"/>
      <c r="M88" s="130">
        <f aca="true" t="shared" si="15" ref="M88:N90">D88+G88+J88</f>
        <v>0</v>
      </c>
      <c r="N88" s="130">
        <f t="shared" si="15"/>
        <v>0</v>
      </c>
      <c r="O88" s="131">
        <f>M88-N88</f>
        <v>0</v>
      </c>
      <c r="P88" s="132" t="str">
        <f t="shared" si="5"/>
        <v>OK</v>
      </c>
      <c r="Q88" s="156"/>
    </row>
    <row r="89" spans="1:17" ht="12.75">
      <c r="A89" s="154"/>
      <c r="B89" s="64" t="str">
        <f>CASHFLOW!$B90</f>
        <v>I</v>
      </c>
      <c r="C89" s="64"/>
      <c r="D89" s="23">
        <f>CASHFLOW!$D90</f>
        <v>0</v>
      </c>
      <c r="E89" s="5"/>
      <c r="F89" s="155"/>
      <c r="G89" s="23">
        <f>CASHFLOW!$E90</f>
        <v>0</v>
      </c>
      <c r="H89" s="7"/>
      <c r="I89" s="155"/>
      <c r="J89" s="23">
        <f>CASHFLOW!$F90</f>
        <v>0</v>
      </c>
      <c r="K89" s="7"/>
      <c r="L89" s="155"/>
      <c r="M89" s="130">
        <f t="shared" si="15"/>
        <v>0</v>
      </c>
      <c r="N89" s="130">
        <f t="shared" si="15"/>
        <v>0</v>
      </c>
      <c r="O89" s="131">
        <f>M89-N89</f>
        <v>0</v>
      </c>
      <c r="P89" s="132" t="str">
        <f t="shared" si="5"/>
        <v>OK</v>
      </c>
      <c r="Q89" s="156"/>
    </row>
    <row r="90" spans="1:17" ht="13.5" thickBot="1">
      <c r="A90" s="154"/>
      <c r="B90" s="64" t="str">
        <f>CASHFLOW!$B91</f>
        <v>ii</v>
      </c>
      <c r="C90" s="64"/>
      <c r="D90" s="23">
        <f>CASHFLOW!$D91</f>
        <v>0</v>
      </c>
      <c r="E90" s="5"/>
      <c r="F90" s="155"/>
      <c r="G90" s="23">
        <f>CASHFLOW!$E91</f>
        <v>0</v>
      </c>
      <c r="H90" s="7"/>
      <c r="I90" s="155"/>
      <c r="J90" s="23">
        <f>CASHFLOW!$F91</f>
        <v>0</v>
      </c>
      <c r="K90" s="7"/>
      <c r="L90" s="155"/>
      <c r="M90" s="130">
        <f t="shared" si="15"/>
        <v>0</v>
      </c>
      <c r="N90" s="130">
        <f t="shared" si="15"/>
        <v>0</v>
      </c>
      <c r="O90" s="131">
        <f>M90-N90</f>
        <v>0</v>
      </c>
      <c r="P90" s="132" t="str">
        <f t="shared" si="5"/>
        <v>OK</v>
      </c>
      <c r="Q90" s="156"/>
    </row>
    <row r="91" spans="1:17" ht="13.5" thickBot="1">
      <c r="A91" s="154"/>
      <c r="B91" s="106" t="str">
        <f>CASHFLOW!$B92</f>
        <v>Total Quality Assurance</v>
      </c>
      <c r="C91" s="106"/>
      <c r="D91" s="112">
        <f>SUM(D88:D90)</f>
        <v>0</v>
      </c>
      <c r="E91" s="109">
        <f>SUM(E88:E90)</f>
        <v>0</v>
      </c>
      <c r="F91" s="155"/>
      <c r="G91" s="112">
        <f>SUM(G88:G90)</f>
        <v>0</v>
      </c>
      <c r="H91" s="109">
        <f>SUM(H88:H90)</f>
        <v>0</v>
      </c>
      <c r="I91" s="155"/>
      <c r="J91" s="112">
        <f>SUM(J88:J90)</f>
        <v>0</v>
      </c>
      <c r="K91" s="109">
        <f>SUM(K88:K90)</f>
        <v>0</v>
      </c>
      <c r="L91" s="155"/>
      <c r="M91" s="112">
        <f>SUM(M88:M90)</f>
        <v>0</v>
      </c>
      <c r="N91" s="109">
        <f>SUM(N88:N90)</f>
        <v>0</v>
      </c>
      <c r="O91" s="134">
        <f>SUM(O88:O90)</f>
        <v>0</v>
      </c>
      <c r="P91" s="167" t="str">
        <f t="shared" si="5"/>
        <v>OK</v>
      </c>
      <c r="Q91" s="156"/>
    </row>
    <row r="92" spans="1:17" ht="13.5" thickBot="1">
      <c r="A92" s="154"/>
      <c r="B92" s="106" t="s">
        <v>36</v>
      </c>
      <c r="C92" s="106"/>
      <c r="D92" s="112">
        <f>SUM(D91,D87,D79,D76,D73,D66,D52,D48,D38)</f>
        <v>0</v>
      </c>
      <c r="E92" s="109">
        <f>SUM(E91,E87,E79,E76,E73,E66,E52,E48,E38)</f>
        <v>0</v>
      </c>
      <c r="F92" s="155"/>
      <c r="G92" s="112">
        <f>SUM(G91,G87,G79,G76,G73,G66,G52,G48,G38)</f>
        <v>0</v>
      </c>
      <c r="H92" s="109">
        <f>SUM(H91,H87,H79,H76,H73,H66,H52,H48,H38)</f>
        <v>0</v>
      </c>
      <c r="I92" s="155"/>
      <c r="J92" s="112">
        <f>SUM(J91,J87,J79,J76,J73,J66,J52,J48,J38)</f>
        <v>0</v>
      </c>
      <c r="K92" s="109">
        <f>SUM(K91,K87,K79,K76,K73,K66,K52,K48,K38)</f>
        <v>0</v>
      </c>
      <c r="L92" s="155"/>
      <c r="M92" s="112">
        <f>SUM(M91,M87,M79,M76,M73,M66,M52,M48,M38)</f>
        <v>0</v>
      </c>
      <c r="N92" s="109">
        <f>SUM(N91,N87,N79,N76,N73,N66,N52,N48,N38)</f>
        <v>0</v>
      </c>
      <c r="O92" s="134">
        <f>SUM(O91,O87,O79,O76,O73,O66,O52,O48,O38)</f>
        <v>0</v>
      </c>
      <c r="P92" s="168" t="str">
        <f t="shared" si="5"/>
        <v>OK</v>
      </c>
      <c r="Q92" s="156"/>
    </row>
    <row r="93" spans="1:17" ht="12.75" thickBot="1">
      <c r="A93" s="154"/>
      <c r="B93" s="61"/>
      <c r="C93" s="61"/>
      <c r="D93" s="137"/>
      <c r="E93" s="137"/>
      <c r="F93" s="155"/>
      <c r="G93" s="74"/>
      <c r="H93" s="74"/>
      <c r="I93" s="155"/>
      <c r="J93" s="74"/>
      <c r="K93" s="74"/>
      <c r="L93" s="155"/>
      <c r="M93" s="74"/>
      <c r="N93" s="74"/>
      <c r="O93" s="74"/>
      <c r="P93" s="74"/>
      <c r="Q93" s="156"/>
    </row>
    <row r="94" spans="1:17" ht="12.75">
      <c r="A94" s="154"/>
      <c r="B94" s="169" t="s">
        <v>91</v>
      </c>
      <c r="C94" s="169"/>
      <c r="D94" s="138">
        <f>D28</f>
        <v>0</v>
      </c>
      <c r="E94" s="139">
        <f>E28</f>
        <v>0</v>
      </c>
      <c r="F94" s="140"/>
      <c r="G94" s="138">
        <f>G28</f>
        <v>0</v>
      </c>
      <c r="H94" s="139">
        <f>H28</f>
        <v>0</v>
      </c>
      <c r="I94" s="140"/>
      <c r="J94" s="138">
        <f>J28</f>
        <v>0</v>
      </c>
      <c r="K94" s="139">
        <f>K28</f>
        <v>0</v>
      </c>
      <c r="L94" s="140"/>
      <c r="M94" s="138">
        <f>M28</f>
        <v>0</v>
      </c>
      <c r="N94" s="139">
        <f>N28</f>
        <v>0</v>
      </c>
      <c r="O94" s="141">
        <f>O28</f>
        <v>0</v>
      </c>
      <c r="P94" s="142" t="str">
        <f>IF(O94=0,"OK",IF(O94&gt;0,"Credit",IF(O94&lt;0,"Defecit")))</f>
        <v>OK</v>
      </c>
      <c r="Q94" s="156"/>
    </row>
    <row r="95" spans="1:17" ht="13.5" thickBot="1">
      <c r="A95" s="154"/>
      <c r="B95" s="169" t="s">
        <v>92</v>
      </c>
      <c r="C95" s="169"/>
      <c r="D95" s="143">
        <f>D92</f>
        <v>0</v>
      </c>
      <c r="E95" s="144">
        <f>E92</f>
        <v>0</v>
      </c>
      <c r="F95" s="140"/>
      <c r="G95" s="143">
        <f>G92</f>
        <v>0</v>
      </c>
      <c r="H95" s="144">
        <f>H92</f>
        <v>0</v>
      </c>
      <c r="I95" s="140"/>
      <c r="J95" s="143">
        <f>J92</f>
        <v>0</v>
      </c>
      <c r="K95" s="144">
        <f>K92</f>
        <v>0</v>
      </c>
      <c r="L95" s="140"/>
      <c r="M95" s="143">
        <f>M92</f>
        <v>0</v>
      </c>
      <c r="N95" s="144">
        <f>N92</f>
        <v>0</v>
      </c>
      <c r="O95" s="145">
        <f>O92</f>
        <v>0</v>
      </c>
      <c r="P95" s="146" t="str">
        <f>IF(O95=0,"OK",IF(O95&gt;0,"Underspent",IF(O95&lt;0,"Overspent")))</f>
        <v>OK</v>
      </c>
      <c r="Q95" s="156"/>
    </row>
    <row r="96" spans="1:17" ht="13.5" thickBot="1">
      <c r="A96" s="154"/>
      <c r="B96" s="169" t="s">
        <v>93</v>
      </c>
      <c r="C96" s="169"/>
      <c r="D96" s="147">
        <f>D94-D95</f>
        <v>0</v>
      </c>
      <c r="E96" s="148">
        <f>E94-E95</f>
        <v>0</v>
      </c>
      <c r="F96" s="149"/>
      <c r="G96" s="147">
        <f>G94-G95</f>
        <v>0</v>
      </c>
      <c r="H96" s="148">
        <f>H94-H95</f>
        <v>0</v>
      </c>
      <c r="I96" s="149"/>
      <c r="J96" s="147">
        <f>J94-J95</f>
        <v>0</v>
      </c>
      <c r="K96" s="148">
        <f>K94-K95</f>
        <v>0</v>
      </c>
      <c r="L96" s="149"/>
      <c r="M96" s="147">
        <f>M94-M95</f>
        <v>0</v>
      </c>
      <c r="N96" s="148">
        <f>N94-N95</f>
        <v>0</v>
      </c>
      <c r="O96" s="155"/>
      <c r="P96" s="155"/>
      <c r="Q96" s="156"/>
    </row>
    <row r="97" spans="1:17" ht="6" customHeight="1" thickBot="1">
      <c r="A97" s="154"/>
      <c r="B97" s="169"/>
      <c r="C97" s="169"/>
      <c r="D97" s="170"/>
      <c r="E97" s="170"/>
      <c r="F97" s="155"/>
      <c r="G97" s="170"/>
      <c r="H97" s="170"/>
      <c r="I97" s="155"/>
      <c r="J97" s="170"/>
      <c r="K97" s="170"/>
      <c r="L97" s="155"/>
      <c r="M97" s="170"/>
      <c r="N97" s="170"/>
      <c r="O97" s="155"/>
      <c r="P97" s="155"/>
      <c r="Q97" s="156"/>
    </row>
    <row r="98" spans="1:17" ht="21.75" customHeight="1" thickBot="1">
      <c r="A98" s="154"/>
      <c r="B98" s="169"/>
      <c r="C98" s="169"/>
      <c r="D98" s="170"/>
      <c r="E98" s="170"/>
      <c r="F98" s="155"/>
      <c r="G98" s="170"/>
      <c r="H98" s="170"/>
      <c r="I98" s="155"/>
      <c r="J98" s="355" t="str">
        <f>IF(N94&lt;M94,"WARNING YOUR INCOME IS LESS THAN BUDGETED","YOUR INCOME IS OK")</f>
        <v>YOUR INCOME IS OK</v>
      </c>
      <c r="K98" s="356"/>
      <c r="L98" s="356"/>
      <c r="M98" s="356"/>
      <c r="N98" s="356"/>
      <c r="O98" s="356"/>
      <c r="P98" s="357"/>
      <c r="Q98" s="156"/>
    </row>
    <row r="99" spans="1:17" ht="6.75" customHeight="1" thickBot="1">
      <c r="A99" s="154"/>
      <c r="B99" s="169"/>
      <c r="C99" s="169"/>
      <c r="D99" s="170"/>
      <c r="E99" s="170"/>
      <c r="F99" s="155"/>
      <c r="G99" s="170"/>
      <c r="H99" s="170"/>
      <c r="I99" s="155"/>
      <c r="J99" s="170"/>
      <c r="K99" s="171"/>
      <c r="L99" s="171"/>
      <c r="M99" s="171"/>
      <c r="N99" s="171"/>
      <c r="O99" s="171"/>
      <c r="P99" s="171"/>
      <c r="Q99" s="156"/>
    </row>
    <row r="100" spans="1:17" ht="21.75" customHeight="1" thickBot="1">
      <c r="A100" s="154"/>
      <c r="B100" s="155"/>
      <c r="C100" s="155"/>
      <c r="D100" s="155"/>
      <c r="E100" s="155"/>
      <c r="F100" s="155"/>
      <c r="G100" s="155"/>
      <c r="H100" s="155"/>
      <c r="I100" s="155"/>
      <c r="J100" s="355" t="str">
        <f>IF(N95&gt;M95,"WARNING YOUR EXPENDITURE IS MORE THAN YOUR BUDGET","YOUR EXPENDITURE IS OK")</f>
        <v>YOUR EXPENDITURE IS OK</v>
      </c>
      <c r="K100" s="356"/>
      <c r="L100" s="356"/>
      <c r="M100" s="356"/>
      <c r="N100" s="356"/>
      <c r="O100" s="356"/>
      <c r="P100" s="357"/>
      <c r="Q100" s="156"/>
    </row>
    <row r="101" spans="1:17" ht="12.75" thickBot="1">
      <c r="A101" s="172"/>
      <c r="B101" s="173"/>
      <c r="C101" s="173"/>
      <c r="D101" s="173"/>
      <c r="E101" s="173"/>
      <c r="F101" s="173"/>
      <c r="G101" s="173"/>
      <c r="H101" s="173"/>
      <c r="I101" s="173"/>
      <c r="J101" s="173"/>
      <c r="K101" s="173"/>
      <c r="L101" s="173"/>
      <c r="M101" s="173"/>
      <c r="N101" s="173"/>
      <c r="O101" s="173"/>
      <c r="P101" s="173"/>
      <c r="Q101" s="174"/>
    </row>
    <row r="103" ht="12.75"/>
    <row r="104" ht="12.75">
      <c r="N104" s="27"/>
    </row>
    <row r="105" ht="12.75"/>
  </sheetData>
  <sheetProtection selectLockedCells="1"/>
  <mergeCells count="15">
    <mergeCell ref="J100:P100"/>
    <mergeCell ref="O10:O11"/>
    <mergeCell ref="J13:O13"/>
    <mergeCell ref="J98:P98"/>
    <mergeCell ref="M10:N10"/>
    <mergeCell ref="B10:B11"/>
    <mergeCell ref="D10:E10"/>
    <mergeCell ref="A5:B5"/>
    <mergeCell ref="L3:P5"/>
    <mergeCell ref="G10:H10"/>
    <mergeCell ref="J10:K10"/>
    <mergeCell ref="H3:J3"/>
    <mergeCell ref="D7:O7"/>
    <mergeCell ref="D5:J5"/>
    <mergeCell ref="E3:G3"/>
  </mergeCells>
  <printOptions horizontalCentered="1" verticalCentered="1"/>
  <pageMargins left="0.1968503937007874" right="0.1968503937007874" top="0.15748031496062992" bottom="0.15748031496062992" header="0.15748031496062992" footer="0.15748031496062992"/>
  <pageSetup fitToHeight="2" fitToWidth="1" horizontalDpi="600" verticalDpi="600" orientation="landscape" paperSize="9" scale="81" r:id="rId2"/>
  <legacy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V101"/>
  <sheetViews>
    <sheetView showGridLines="0" showRowColHeaders="0" zoomScalePageLayoutView="0" workbookViewId="0" topLeftCell="A5">
      <selection activeCell="D5" sqref="D5:K5"/>
    </sheetView>
  </sheetViews>
  <sheetFormatPr defaultColWidth="9.00390625" defaultRowHeight="12.75"/>
  <cols>
    <col min="1" max="1" width="4.125" style="157" customWidth="1"/>
    <col min="2" max="2" width="24.00390625" style="157" customWidth="1"/>
    <col min="3" max="3" width="1.4921875" style="157" customWidth="1"/>
    <col min="4" max="4" width="9.50390625" style="157" customWidth="1"/>
    <col min="5" max="5" width="10.125" style="157" customWidth="1"/>
    <col min="6" max="6" width="1.4921875" style="157" customWidth="1"/>
    <col min="7" max="7" width="9.375" style="157" customWidth="1"/>
    <col min="8" max="8" width="9.50390625" style="157" customWidth="1"/>
    <col min="9" max="9" width="1.4921875" style="157" customWidth="1"/>
    <col min="10" max="10" width="9.625" style="157" customWidth="1"/>
    <col min="11" max="11" width="9.375" style="157" customWidth="1"/>
    <col min="12" max="12" width="1.4921875" style="157" customWidth="1"/>
    <col min="13" max="13" width="11.125" style="157" customWidth="1"/>
    <col min="14" max="14" width="10.875" style="157" customWidth="1"/>
    <col min="15" max="15" width="10.625" style="157" customWidth="1"/>
    <col min="16" max="16" width="9.50390625" style="157" customWidth="1"/>
    <col min="17" max="17" width="4.125" style="157" customWidth="1"/>
    <col min="18" max="16384" width="9.00390625" style="157" customWidth="1"/>
  </cols>
  <sheetData>
    <row r="1" spans="4:22" s="150" customFormat="1" ht="12.75" thickBot="1">
      <c r="D1" s="150" t="s">
        <v>179</v>
      </c>
      <c r="V1" s="151"/>
    </row>
    <row r="2" spans="1:22" s="27" customFormat="1" ht="6.75" customHeight="1" thickBot="1">
      <c r="A2" s="28"/>
      <c r="B2" s="29"/>
      <c r="C2" s="29"/>
      <c r="D2" s="29"/>
      <c r="E2" s="29"/>
      <c r="F2" s="29"/>
      <c r="G2" s="29"/>
      <c r="H2" s="29"/>
      <c r="I2" s="29"/>
      <c r="J2" s="29"/>
      <c r="K2" s="29"/>
      <c r="L2" s="29"/>
      <c r="M2" s="29"/>
      <c r="N2" s="29"/>
      <c r="O2" s="29"/>
      <c r="P2" s="29"/>
      <c r="Q2" s="30"/>
      <c r="V2" s="33"/>
    </row>
    <row r="3" spans="1:22" s="27" customFormat="1" ht="18.75" customHeight="1" thickBot="1">
      <c r="A3" s="31"/>
      <c r="B3" s="152" t="str">
        <f>IF(H3=0,"Please insert date completed","")</f>
        <v>Please insert date completed</v>
      </c>
      <c r="E3" s="303" t="s">
        <v>153</v>
      </c>
      <c r="F3" s="303"/>
      <c r="G3" s="303"/>
      <c r="H3" s="346">
        <f>CASHFLOW!H3</f>
        <v>0</v>
      </c>
      <c r="I3" s="347"/>
      <c r="J3" s="348"/>
      <c r="K3" s="21"/>
      <c r="L3" s="335" t="s">
        <v>174</v>
      </c>
      <c r="M3" s="336"/>
      <c r="N3" s="336"/>
      <c r="O3" s="336"/>
      <c r="P3" s="337"/>
      <c r="Q3" s="32"/>
      <c r="R3" s="27" t="s">
        <v>179</v>
      </c>
      <c r="V3" s="33"/>
    </row>
    <row r="4" spans="1:22" s="27" customFormat="1" ht="6" customHeight="1" thickBot="1">
      <c r="A4" s="31"/>
      <c r="B4" s="21"/>
      <c r="L4" s="338"/>
      <c r="M4" s="339"/>
      <c r="N4" s="339"/>
      <c r="O4" s="339"/>
      <c r="P4" s="340"/>
      <c r="Q4" s="32"/>
      <c r="V4" s="33"/>
    </row>
    <row r="5" spans="1:22" s="27" customFormat="1" ht="24.75" customHeight="1" thickBot="1">
      <c r="A5" s="333"/>
      <c r="B5" s="334"/>
      <c r="C5" s="153"/>
      <c r="D5" s="330" t="str">
        <f>'Staff Salaries'!C3</f>
        <v>Setting Name: </v>
      </c>
      <c r="E5" s="331"/>
      <c r="F5" s="331"/>
      <c r="G5" s="331"/>
      <c r="H5" s="331"/>
      <c r="I5" s="331"/>
      <c r="J5" s="331"/>
      <c r="K5" s="332"/>
      <c r="L5" s="341"/>
      <c r="M5" s="342"/>
      <c r="N5" s="342"/>
      <c r="O5" s="342"/>
      <c r="P5" s="343"/>
      <c r="Q5" s="34"/>
      <c r="V5" s="33"/>
    </row>
    <row r="6" spans="1:22" s="27" customFormat="1" ht="6" customHeight="1" thickBot="1">
      <c r="A6" s="31"/>
      <c r="B6" s="21"/>
      <c r="Q6" s="32"/>
      <c r="V6" s="33"/>
    </row>
    <row r="7" spans="1:22" ht="40.5" customHeight="1" thickBot="1">
      <c r="A7" s="154"/>
      <c r="B7" s="155"/>
      <c r="C7" s="155"/>
      <c r="D7" s="349" t="s">
        <v>154</v>
      </c>
      <c r="E7" s="350"/>
      <c r="F7" s="350"/>
      <c r="G7" s="350"/>
      <c r="H7" s="350"/>
      <c r="I7" s="350"/>
      <c r="J7" s="350"/>
      <c r="K7" s="350"/>
      <c r="L7" s="350"/>
      <c r="M7" s="350"/>
      <c r="N7" s="350"/>
      <c r="O7" s="351"/>
      <c r="P7" s="155"/>
      <c r="Q7" s="156"/>
      <c r="V7" s="33"/>
    </row>
    <row r="8" spans="1:22" s="27" customFormat="1" ht="6" customHeight="1">
      <c r="A8" s="31"/>
      <c r="B8" s="21"/>
      <c r="Q8" s="32"/>
      <c r="V8" s="33"/>
    </row>
    <row r="9" spans="1:22" s="160" customFormat="1" ht="18" thickBot="1">
      <c r="A9" s="154"/>
      <c r="B9" s="155"/>
      <c r="C9" s="129"/>
      <c r="D9" s="158"/>
      <c r="E9" s="158"/>
      <c r="F9" s="158"/>
      <c r="G9" s="158"/>
      <c r="H9" s="158"/>
      <c r="I9" s="158"/>
      <c r="J9" s="158"/>
      <c r="K9" s="158"/>
      <c r="L9" s="158"/>
      <c r="M9" s="158"/>
      <c r="N9" s="158"/>
      <c r="O9" s="158"/>
      <c r="P9" s="158"/>
      <c r="Q9" s="159"/>
      <c r="V9" s="52"/>
    </row>
    <row r="10" spans="1:17" ht="24">
      <c r="A10" s="161"/>
      <c r="B10" s="363">
        <f>CASHFLOW!B9</f>
        <v>0</v>
      </c>
      <c r="C10" s="26"/>
      <c r="D10" s="344" t="s">
        <v>138</v>
      </c>
      <c r="E10" s="345"/>
      <c r="G10" s="344" t="s">
        <v>139</v>
      </c>
      <c r="H10" s="345"/>
      <c r="J10" s="344" t="s">
        <v>140</v>
      </c>
      <c r="K10" s="345"/>
      <c r="M10" s="344" t="s">
        <v>129</v>
      </c>
      <c r="N10" s="345"/>
      <c r="O10" s="358" t="s">
        <v>135</v>
      </c>
      <c r="P10" s="100"/>
      <c r="Q10" s="156"/>
    </row>
    <row r="11" spans="1:17" ht="24.75" thickBot="1">
      <c r="A11" s="154"/>
      <c r="B11" s="364"/>
      <c r="C11" s="26"/>
      <c r="D11" s="94" t="s">
        <v>136</v>
      </c>
      <c r="E11" s="162" t="s">
        <v>137</v>
      </c>
      <c r="G11" s="94" t="s">
        <v>136</v>
      </c>
      <c r="H11" s="162" t="s">
        <v>137</v>
      </c>
      <c r="J11" s="94" t="s">
        <v>136</v>
      </c>
      <c r="K11" s="162" t="s">
        <v>137</v>
      </c>
      <c r="M11" s="94" t="s">
        <v>136</v>
      </c>
      <c r="N11" s="162" t="s">
        <v>137</v>
      </c>
      <c r="O11" s="359"/>
      <c r="P11" s="100"/>
      <c r="Q11" s="156"/>
    </row>
    <row r="12" spans="1:17" ht="14.25" thickBot="1">
      <c r="A12" s="154"/>
      <c r="B12" s="163"/>
      <c r="C12" s="163"/>
      <c r="D12" s="100"/>
      <c r="E12" s="100"/>
      <c r="G12" s="100"/>
      <c r="H12" s="100"/>
      <c r="J12" s="100"/>
      <c r="K12" s="100"/>
      <c r="M12" s="100"/>
      <c r="N12" s="100"/>
      <c r="O12" s="100"/>
      <c r="P12" s="100"/>
      <c r="Q12" s="156"/>
    </row>
    <row r="13" spans="1:17" ht="18" thickBot="1">
      <c r="A13" s="154"/>
      <c r="B13" s="164" t="s">
        <v>170</v>
      </c>
      <c r="C13" s="164"/>
      <c r="D13" s="61"/>
      <c r="E13" s="61"/>
      <c r="G13" s="61"/>
      <c r="H13" s="61"/>
      <c r="J13" s="360" t="s">
        <v>175</v>
      </c>
      <c r="K13" s="361"/>
      <c r="L13" s="361"/>
      <c r="M13" s="361"/>
      <c r="N13" s="361"/>
      <c r="O13" s="362"/>
      <c r="P13" s="61"/>
      <c r="Q13" s="156"/>
    </row>
    <row r="14" spans="1:17" ht="12">
      <c r="A14" s="154"/>
      <c r="B14" s="155"/>
      <c r="C14" s="155"/>
      <c r="D14" s="61"/>
      <c r="E14" s="61"/>
      <c r="G14" s="61"/>
      <c r="H14" s="61"/>
      <c r="J14" s="61"/>
      <c r="K14" s="61"/>
      <c r="M14" s="61"/>
      <c r="N14" s="61"/>
      <c r="O14" s="61"/>
      <c r="P14" s="61"/>
      <c r="Q14" s="156"/>
    </row>
    <row r="15" spans="1:17" ht="12.75">
      <c r="A15" s="154"/>
      <c r="B15" s="64" t="str">
        <f>CASHFLOW!B15</f>
        <v>Early Education Entitlement</v>
      </c>
      <c r="C15" s="64"/>
      <c r="D15" s="23">
        <f>CASHFLOW!$H15</f>
        <v>0</v>
      </c>
      <c r="E15" s="5"/>
      <c r="F15" s="155"/>
      <c r="G15" s="23">
        <f>CASHFLOW!$I15</f>
        <v>0</v>
      </c>
      <c r="H15" s="5"/>
      <c r="I15" s="155"/>
      <c r="J15" s="23">
        <f>CASHFLOW!$J15</f>
        <v>0</v>
      </c>
      <c r="K15" s="5"/>
      <c r="L15" s="155"/>
      <c r="M15" s="130">
        <f>D15+G15+J15</f>
        <v>0</v>
      </c>
      <c r="N15" s="130">
        <f>E15+H15+K15</f>
        <v>0</v>
      </c>
      <c r="O15" s="131">
        <f>N15-M15</f>
        <v>0</v>
      </c>
      <c r="P15" s="132" t="str">
        <f aca="true" t="shared" si="0" ref="P15:P26">IF(O15=0,"OK",IF(O15&gt;0,"Credit",IF(O15&lt;0,"Defecit")))</f>
        <v>OK</v>
      </c>
      <c r="Q15" s="156"/>
    </row>
    <row r="16" spans="1:17" ht="12.75">
      <c r="A16" s="154"/>
      <c r="B16" s="64" t="str">
        <f>CASHFLOW!B16</f>
        <v>Fees From parents</v>
      </c>
      <c r="C16" s="64"/>
      <c r="D16" s="23">
        <f>CASHFLOW!$H16</f>
        <v>0</v>
      </c>
      <c r="E16" s="5"/>
      <c r="F16" s="155"/>
      <c r="G16" s="23">
        <f>CASHFLOW!$I16</f>
        <v>0</v>
      </c>
      <c r="H16" s="5"/>
      <c r="I16" s="155"/>
      <c r="J16" s="23">
        <f>CASHFLOW!$J16</f>
        <v>0</v>
      </c>
      <c r="K16" s="5"/>
      <c r="L16" s="155"/>
      <c r="M16" s="130">
        <f aca="true" t="shared" si="1" ref="M16:N26">D16+G16+J16</f>
        <v>0</v>
      </c>
      <c r="N16" s="130">
        <f t="shared" si="1"/>
        <v>0</v>
      </c>
      <c r="O16" s="131">
        <f aca="true" t="shared" si="2" ref="O16:O26">N16-M16</f>
        <v>0</v>
      </c>
      <c r="P16" s="132" t="str">
        <f t="shared" si="0"/>
        <v>OK</v>
      </c>
      <c r="Q16" s="156"/>
    </row>
    <row r="17" spans="1:17" ht="12.75">
      <c r="A17" s="154"/>
      <c r="B17" s="64" t="str">
        <f>CASHFLOW!B17</f>
        <v>Bank Loans</v>
      </c>
      <c r="C17" s="64"/>
      <c r="D17" s="23">
        <f>CASHFLOW!$H17</f>
        <v>0</v>
      </c>
      <c r="E17" s="5"/>
      <c r="F17" s="155"/>
      <c r="G17" s="23">
        <f>CASHFLOW!$I17</f>
        <v>0</v>
      </c>
      <c r="H17" s="5"/>
      <c r="I17" s="155"/>
      <c r="J17" s="23">
        <f>CASHFLOW!$J17</f>
        <v>0</v>
      </c>
      <c r="K17" s="5"/>
      <c r="L17" s="155"/>
      <c r="M17" s="130">
        <f t="shared" si="1"/>
        <v>0</v>
      </c>
      <c r="N17" s="130">
        <f t="shared" si="1"/>
        <v>0</v>
      </c>
      <c r="O17" s="131">
        <f t="shared" si="2"/>
        <v>0</v>
      </c>
      <c r="P17" s="132" t="str">
        <f t="shared" si="0"/>
        <v>OK</v>
      </c>
      <c r="Q17" s="156"/>
    </row>
    <row r="18" spans="1:17" ht="12.75">
      <c r="A18" s="154"/>
      <c r="B18" s="64" t="str">
        <f>CASHFLOW!B18</f>
        <v>Local Authority Grants</v>
      </c>
      <c r="C18" s="64"/>
      <c r="D18" s="23">
        <f>CASHFLOW!$H18</f>
        <v>0</v>
      </c>
      <c r="E18" s="5"/>
      <c r="F18" s="155"/>
      <c r="G18" s="23">
        <f>CASHFLOW!$I18</f>
        <v>0</v>
      </c>
      <c r="H18" s="5"/>
      <c r="I18" s="155"/>
      <c r="J18" s="23">
        <f>CASHFLOW!$J18</f>
        <v>0</v>
      </c>
      <c r="K18" s="5"/>
      <c r="L18" s="155"/>
      <c r="M18" s="130">
        <f t="shared" si="1"/>
        <v>0</v>
      </c>
      <c r="N18" s="130">
        <f t="shared" si="1"/>
        <v>0</v>
      </c>
      <c r="O18" s="131">
        <f t="shared" si="2"/>
        <v>0</v>
      </c>
      <c r="P18" s="132" t="str">
        <f t="shared" si="0"/>
        <v>OK</v>
      </c>
      <c r="Q18" s="156"/>
    </row>
    <row r="19" spans="1:17" ht="12.75">
      <c r="A19" s="154"/>
      <c r="B19" s="64" t="str">
        <f>CASHFLOW!B19</f>
        <v>Early Years Partnership Grants</v>
      </c>
      <c r="C19" s="64"/>
      <c r="D19" s="23">
        <f>CASHFLOW!$H19</f>
        <v>0</v>
      </c>
      <c r="E19" s="7"/>
      <c r="F19" s="155"/>
      <c r="G19" s="23">
        <f>CASHFLOW!$I19</f>
        <v>0</v>
      </c>
      <c r="H19" s="5"/>
      <c r="I19" s="155"/>
      <c r="J19" s="23">
        <f>CASHFLOW!$J19</f>
        <v>0</v>
      </c>
      <c r="K19" s="7"/>
      <c r="L19" s="155"/>
      <c r="M19" s="130">
        <f t="shared" si="1"/>
        <v>0</v>
      </c>
      <c r="N19" s="130">
        <f t="shared" si="1"/>
        <v>0</v>
      </c>
      <c r="O19" s="131">
        <f t="shared" si="2"/>
        <v>0</v>
      </c>
      <c r="P19" s="132" t="str">
        <f t="shared" si="0"/>
        <v>OK</v>
      </c>
      <c r="Q19" s="156"/>
    </row>
    <row r="20" spans="1:17" ht="12.75">
      <c r="A20" s="154"/>
      <c r="B20" s="64" t="str">
        <f>CASHFLOW!B20</f>
        <v>Own funds (Reserves)</v>
      </c>
      <c r="C20" s="64"/>
      <c r="D20" s="23">
        <f>CASHFLOW!$H20</f>
        <v>0</v>
      </c>
      <c r="E20" s="5"/>
      <c r="F20" s="155"/>
      <c r="G20" s="23">
        <f>CASHFLOW!$I20</f>
        <v>0</v>
      </c>
      <c r="H20" s="7"/>
      <c r="I20" s="155"/>
      <c r="J20" s="23">
        <f>CASHFLOW!$J20</f>
        <v>0</v>
      </c>
      <c r="K20" s="7"/>
      <c r="L20" s="155"/>
      <c r="M20" s="130">
        <f t="shared" si="1"/>
        <v>0</v>
      </c>
      <c r="N20" s="130">
        <f t="shared" si="1"/>
        <v>0</v>
      </c>
      <c r="O20" s="131">
        <f t="shared" si="2"/>
        <v>0</v>
      </c>
      <c r="P20" s="132" t="str">
        <f t="shared" si="0"/>
        <v>OK</v>
      </c>
      <c r="Q20" s="156"/>
    </row>
    <row r="21" spans="1:17" ht="12.75">
      <c r="A21" s="154"/>
      <c r="B21" s="64" t="str">
        <f>CASHFLOW!B21</f>
        <v>Asset Disposal</v>
      </c>
      <c r="C21" s="64"/>
      <c r="D21" s="23">
        <f>CASHFLOW!$H21</f>
        <v>0</v>
      </c>
      <c r="E21" s="5"/>
      <c r="F21" s="155"/>
      <c r="G21" s="23">
        <f>CASHFLOW!$I21</f>
        <v>0</v>
      </c>
      <c r="H21" s="7"/>
      <c r="I21" s="155"/>
      <c r="J21" s="23">
        <f>CASHFLOW!$J21</f>
        <v>0</v>
      </c>
      <c r="K21" s="7"/>
      <c r="L21" s="155"/>
      <c r="M21" s="130">
        <f t="shared" si="1"/>
        <v>0</v>
      </c>
      <c r="N21" s="130">
        <f t="shared" si="1"/>
        <v>0</v>
      </c>
      <c r="O21" s="131">
        <f t="shared" si="2"/>
        <v>0</v>
      </c>
      <c r="P21" s="132" t="str">
        <f t="shared" si="0"/>
        <v>OK</v>
      </c>
      <c r="Q21" s="156"/>
    </row>
    <row r="22" spans="1:17" ht="12.75">
      <c r="A22" s="154"/>
      <c r="B22" s="64" t="str">
        <f>CASHFLOW!B22</f>
        <v>Room Lettings</v>
      </c>
      <c r="C22" s="64"/>
      <c r="D22" s="23">
        <f>CASHFLOW!$H22</f>
        <v>0</v>
      </c>
      <c r="E22" s="5"/>
      <c r="F22" s="155"/>
      <c r="G22" s="23">
        <f>CASHFLOW!$I22</f>
        <v>0</v>
      </c>
      <c r="H22" s="7"/>
      <c r="I22" s="155"/>
      <c r="J22" s="23">
        <f>CASHFLOW!$J22</f>
        <v>0</v>
      </c>
      <c r="K22" s="7"/>
      <c r="L22" s="155"/>
      <c r="M22" s="130">
        <f t="shared" si="1"/>
        <v>0</v>
      </c>
      <c r="N22" s="130">
        <f t="shared" si="1"/>
        <v>0</v>
      </c>
      <c r="O22" s="131">
        <f t="shared" si="2"/>
        <v>0</v>
      </c>
      <c r="P22" s="132" t="str">
        <f t="shared" si="0"/>
        <v>OK</v>
      </c>
      <c r="Q22" s="156"/>
    </row>
    <row r="23" spans="1:17" ht="12.75">
      <c r="A23" s="154"/>
      <c r="B23" s="64" t="str">
        <f>CASHFLOW!B23</f>
        <v>Fund Raising</v>
      </c>
      <c r="C23" s="64"/>
      <c r="D23" s="23">
        <f>CASHFLOW!$H23</f>
        <v>0</v>
      </c>
      <c r="E23" s="5"/>
      <c r="F23" s="155"/>
      <c r="G23" s="23">
        <f>CASHFLOW!$I23</f>
        <v>0</v>
      </c>
      <c r="H23" s="7"/>
      <c r="I23" s="155"/>
      <c r="J23" s="23">
        <f>CASHFLOW!$J23</f>
        <v>0</v>
      </c>
      <c r="K23" s="7"/>
      <c r="L23" s="155"/>
      <c r="M23" s="130">
        <f t="shared" si="1"/>
        <v>0</v>
      </c>
      <c r="N23" s="130">
        <f t="shared" si="1"/>
        <v>0</v>
      </c>
      <c r="O23" s="131">
        <f t="shared" si="2"/>
        <v>0</v>
      </c>
      <c r="P23" s="132" t="str">
        <f t="shared" si="0"/>
        <v>OK</v>
      </c>
      <c r="Q23" s="156"/>
    </row>
    <row r="24" spans="1:17" ht="12.75">
      <c r="A24" s="154"/>
      <c r="B24" s="69" t="str">
        <f>CASHFLOW!B24</f>
        <v>Donations</v>
      </c>
      <c r="C24" s="64"/>
      <c r="D24" s="23">
        <f>CASHFLOW!$H24</f>
        <v>0</v>
      </c>
      <c r="E24" s="5"/>
      <c r="F24" s="155"/>
      <c r="G24" s="23">
        <f>CASHFLOW!$I24</f>
        <v>0</v>
      </c>
      <c r="H24" s="7"/>
      <c r="I24" s="155"/>
      <c r="J24" s="23">
        <f>CASHFLOW!$J24</f>
        <v>0</v>
      </c>
      <c r="K24" s="7"/>
      <c r="L24" s="155"/>
      <c r="M24" s="130">
        <f t="shared" si="1"/>
        <v>0</v>
      </c>
      <c r="N24" s="130">
        <f t="shared" si="1"/>
        <v>0</v>
      </c>
      <c r="O24" s="131">
        <f t="shared" si="2"/>
        <v>0</v>
      </c>
      <c r="P24" s="132" t="str">
        <f t="shared" si="0"/>
        <v>OK</v>
      </c>
      <c r="Q24" s="156"/>
    </row>
    <row r="25" spans="1:17" ht="12.75">
      <c r="A25" s="154"/>
      <c r="B25" s="69" t="str">
        <f>CASHFLOW!B25</f>
        <v>Bank interest</v>
      </c>
      <c r="C25" s="64"/>
      <c r="D25" s="23">
        <f>CASHFLOW!$H25</f>
        <v>0</v>
      </c>
      <c r="E25" s="5"/>
      <c r="F25" s="155"/>
      <c r="G25" s="23">
        <f>CASHFLOW!$I25</f>
        <v>0</v>
      </c>
      <c r="H25" s="7"/>
      <c r="I25" s="155"/>
      <c r="J25" s="23">
        <f>CASHFLOW!$J25</f>
        <v>0</v>
      </c>
      <c r="K25" s="7"/>
      <c r="L25" s="155"/>
      <c r="M25" s="130">
        <f t="shared" si="1"/>
        <v>0</v>
      </c>
      <c r="N25" s="130">
        <f t="shared" si="1"/>
        <v>0</v>
      </c>
      <c r="O25" s="131">
        <f t="shared" si="2"/>
        <v>0</v>
      </c>
      <c r="P25" s="132" t="str">
        <f t="shared" si="0"/>
        <v>OK</v>
      </c>
      <c r="Q25" s="156"/>
    </row>
    <row r="26" spans="1:17" ht="12.75">
      <c r="A26" s="154"/>
      <c r="B26" s="69">
        <f>CASHFLOW!B26</f>
        <v>0</v>
      </c>
      <c r="C26" s="64"/>
      <c r="D26" s="23">
        <f>CASHFLOW!$H26</f>
        <v>0</v>
      </c>
      <c r="E26" s="5"/>
      <c r="F26" s="155"/>
      <c r="G26" s="23">
        <f>CASHFLOW!$I26</f>
        <v>0</v>
      </c>
      <c r="H26" s="7"/>
      <c r="I26" s="155"/>
      <c r="J26" s="23">
        <f>CASHFLOW!$J26</f>
        <v>0</v>
      </c>
      <c r="K26" s="7"/>
      <c r="L26" s="155"/>
      <c r="M26" s="130">
        <f t="shared" si="1"/>
        <v>0</v>
      </c>
      <c r="N26" s="130">
        <f t="shared" si="1"/>
        <v>0</v>
      </c>
      <c r="O26" s="131">
        <f t="shared" si="2"/>
        <v>0</v>
      </c>
      <c r="P26" s="132" t="str">
        <f t="shared" si="0"/>
        <v>OK</v>
      </c>
      <c r="Q26" s="156"/>
    </row>
    <row r="27" spans="1:17" ht="12.75" thickBot="1">
      <c r="A27" s="154"/>
      <c r="B27" s="61"/>
      <c r="C27" s="61"/>
      <c r="D27" s="133"/>
      <c r="E27" s="133"/>
      <c r="F27" s="155"/>
      <c r="G27" s="133"/>
      <c r="H27" s="133"/>
      <c r="I27" s="155"/>
      <c r="J27" s="133"/>
      <c r="K27" s="133"/>
      <c r="L27" s="155"/>
      <c r="M27" s="133"/>
      <c r="N27" s="133"/>
      <c r="O27" s="133"/>
      <c r="P27" s="133"/>
      <c r="Q27" s="156"/>
    </row>
    <row r="28" spans="1:17" ht="13.5" thickBot="1">
      <c r="A28" s="154"/>
      <c r="B28" s="106" t="s">
        <v>89</v>
      </c>
      <c r="C28" s="106"/>
      <c r="D28" s="107">
        <f>SUM(D15:D27)</f>
        <v>0</v>
      </c>
      <c r="E28" s="109">
        <f>SUM(E15:E27)</f>
        <v>0</v>
      </c>
      <c r="F28" s="155"/>
      <c r="G28" s="107">
        <f>SUM(G15:G27)</f>
        <v>0</v>
      </c>
      <c r="H28" s="109">
        <f>SUM(H15:H27)</f>
        <v>0</v>
      </c>
      <c r="I28" s="155"/>
      <c r="J28" s="107">
        <f>SUM(J15:J27)</f>
        <v>0</v>
      </c>
      <c r="K28" s="109">
        <f>SUM(K15:K27)</f>
        <v>0</v>
      </c>
      <c r="L28" s="155"/>
      <c r="M28" s="107">
        <f>SUM(M15:M27)</f>
        <v>0</v>
      </c>
      <c r="N28" s="108">
        <f>SUM(N15:N27)</f>
        <v>0</v>
      </c>
      <c r="O28" s="134">
        <f>SUM(O15:O27)</f>
        <v>0</v>
      </c>
      <c r="P28" s="132" t="str">
        <f>IF(O28=0,"OK",IF(O28&gt;0,"Credit",IF(O28&lt;0,"Defecit")))</f>
        <v>OK</v>
      </c>
      <c r="Q28" s="156"/>
    </row>
    <row r="29" spans="1:17" ht="12">
      <c r="A29" s="154"/>
      <c r="B29" s="61"/>
      <c r="C29" s="61"/>
      <c r="D29" s="74"/>
      <c r="E29" s="74"/>
      <c r="F29" s="155"/>
      <c r="G29" s="74"/>
      <c r="H29" s="74"/>
      <c r="I29" s="155"/>
      <c r="J29" s="74"/>
      <c r="K29" s="74"/>
      <c r="L29" s="155"/>
      <c r="M29" s="74"/>
      <c r="N29" s="74"/>
      <c r="O29" s="74"/>
      <c r="P29" s="74"/>
      <c r="Q29" s="156"/>
    </row>
    <row r="30" spans="1:17" ht="15">
      <c r="A30" s="154"/>
      <c r="B30" s="165" t="s">
        <v>171</v>
      </c>
      <c r="C30" s="165"/>
      <c r="D30" s="74"/>
      <c r="E30" s="74"/>
      <c r="F30" s="155"/>
      <c r="G30" s="74"/>
      <c r="H30" s="74"/>
      <c r="I30" s="155"/>
      <c r="J30" s="74"/>
      <c r="K30" s="74"/>
      <c r="L30" s="155"/>
      <c r="M30" s="74"/>
      <c r="N30" s="74"/>
      <c r="O30" s="74"/>
      <c r="P30" s="74"/>
      <c r="Q30" s="156"/>
    </row>
    <row r="31" spans="1:17" ht="12">
      <c r="A31" s="154"/>
      <c r="B31" s="61"/>
      <c r="C31" s="61"/>
      <c r="D31" s="74"/>
      <c r="E31" s="74"/>
      <c r="F31" s="155"/>
      <c r="G31" s="74"/>
      <c r="H31" s="74"/>
      <c r="I31" s="155"/>
      <c r="J31" s="74"/>
      <c r="K31" s="74"/>
      <c r="L31" s="155"/>
      <c r="M31" s="74"/>
      <c r="N31" s="74"/>
      <c r="O31" s="74"/>
      <c r="P31" s="74"/>
      <c r="Q31" s="156"/>
    </row>
    <row r="32" spans="1:17" ht="12.75">
      <c r="A32" s="154"/>
      <c r="B32" s="64" t="str">
        <f>CASHFLOW!B32</f>
        <v>Wages &amp; Salaries</v>
      </c>
      <c r="C32" s="64"/>
      <c r="D32" s="23">
        <f>CASHFLOW!$H32</f>
        <v>0</v>
      </c>
      <c r="E32" s="5"/>
      <c r="F32" s="155"/>
      <c r="G32" s="23">
        <f>CASHFLOW!$I32</f>
        <v>0</v>
      </c>
      <c r="H32" s="7"/>
      <c r="I32" s="155"/>
      <c r="J32" s="23">
        <f>CASHFLOW!$J32</f>
        <v>0</v>
      </c>
      <c r="K32" s="7"/>
      <c r="L32" s="155"/>
      <c r="M32" s="130">
        <f aca="true" t="shared" si="3" ref="M32:N37">D32+G32+J32</f>
        <v>0</v>
      </c>
      <c r="N32" s="130">
        <f t="shared" si="3"/>
        <v>0</v>
      </c>
      <c r="O32" s="131">
        <f aca="true" t="shared" si="4" ref="O32:O37">M32-N32</f>
        <v>0</v>
      </c>
      <c r="P32" s="132" t="str">
        <f aca="true" t="shared" si="5" ref="P32:P92">IF(O32=0,"OK",IF(O32&gt;0,"Underspent",IF(O32&lt;0,"Overspent")))</f>
        <v>OK</v>
      </c>
      <c r="Q32" s="156"/>
    </row>
    <row r="33" spans="1:17" ht="12.75">
      <c r="A33" s="154"/>
      <c r="B33" s="64" t="str">
        <f>CASHFLOW!B33</f>
        <v>Holiday Cover</v>
      </c>
      <c r="C33" s="64"/>
      <c r="D33" s="23">
        <f>CASHFLOW!$H33</f>
        <v>0</v>
      </c>
      <c r="E33" s="5"/>
      <c r="F33" s="155"/>
      <c r="G33" s="23">
        <f>CASHFLOW!$I33</f>
        <v>0</v>
      </c>
      <c r="H33" s="7"/>
      <c r="I33" s="155"/>
      <c r="J33" s="23">
        <f>CASHFLOW!$J33</f>
        <v>0</v>
      </c>
      <c r="K33" s="7"/>
      <c r="L33" s="155"/>
      <c r="M33" s="130">
        <f t="shared" si="3"/>
        <v>0</v>
      </c>
      <c r="N33" s="130">
        <f t="shared" si="3"/>
        <v>0</v>
      </c>
      <c r="O33" s="131">
        <f t="shared" si="4"/>
        <v>0</v>
      </c>
      <c r="P33" s="132" t="str">
        <f t="shared" si="5"/>
        <v>OK</v>
      </c>
      <c r="Q33" s="156"/>
    </row>
    <row r="34" spans="1:17" ht="12.75">
      <c r="A34" s="154"/>
      <c r="B34" s="64" t="str">
        <f>CASHFLOW!B34</f>
        <v>Overtime</v>
      </c>
      <c r="C34" s="64"/>
      <c r="D34" s="23">
        <f>CASHFLOW!$H34</f>
        <v>0</v>
      </c>
      <c r="E34" s="5"/>
      <c r="F34" s="155"/>
      <c r="G34" s="23">
        <f>CASHFLOW!$I34</f>
        <v>0</v>
      </c>
      <c r="H34" s="7"/>
      <c r="I34" s="155"/>
      <c r="J34" s="23">
        <f>CASHFLOW!$J34</f>
        <v>0</v>
      </c>
      <c r="K34" s="7"/>
      <c r="L34" s="155"/>
      <c r="M34" s="130">
        <f t="shared" si="3"/>
        <v>0</v>
      </c>
      <c r="N34" s="130">
        <f t="shared" si="3"/>
        <v>0</v>
      </c>
      <c r="O34" s="131">
        <f t="shared" si="4"/>
        <v>0</v>
      </c>
      <c r="P34" s="132" t="str">
        <f t="shared" si="5"/>
        <v>OK</v>
      </c>
      <c r="Q34" s="156"/>
    </row>
    <row r="35" spans="1:17" ht="12.75">
      <c r="A35" s="154"/>
      <c r="B35" s="64" t="str">
        <f>CASHFLOW!B35</f>
        <v>Staff  Training</v>
      </c>
      <c r="C35" s="64"/>
      <c r="D35" s="23">
        <f>CASHFLOW!$H35</f>
        <v>0</v>
      </c>
      <c r="E35" s="5"/>
      <c r="F35" s="155"/>
      <c r="G35" s="23">
        <f>CASHFLOW!$I35</f>
        <v>0</v>
      </c>
      <c r="H35" s="7"/>
      <c r="I35" s="155"/>
      <c r="J35" s="23">
        <f>CASHFLOW!$J35</f>
        <v>0</v>
      </c>
      <c r="K35" s="7"/>
      <c r="L35" s="155"/>
      <c r="M35" s="130">
        <f t="shared" si="3"/>
        <v>0</v>
      </c>
      <c r="N35" s="130">
        <f t="shared" si="3"/>
        <v>0</v>
      </c>
      <c r="O35" s="131">
        <f t="shared" si="4"/>
        <v>0</v>
      </c>
      <c r="P35" s="132" t="str">
        <f t="shared" si="5"/>
        <v>OK</v>
      </c>
      <c r="Q35" s="156"/>
    </row>
    <row r="36" spans="1:17" ht="12.75">
      <c r="A36" s="154"/>
      <c r="B36" s="64" t="str">
        <f>CASHFLOW!B36</f>
        <v>Other On-costs</v>
      </c>
      <c r="C36" s="64"/>
      <c r="D36" s="23">
        <f>CASHFLOW!$H36</f>
        <v>0</v>
      </c>
      <c r="E36" s="5"/>
      <c r="F36" s="155"/>
      <c r="G36" s="23">
        <f>CASHFLOW!$I36</f>
        <v>0</v>
      </c>
      <c r="H36" s="7"/>
      <c r="I36" s="155"/>
      <c r="J36" s="23">
        <f>CASHFLOW!$J36</f>
        <v>0</v>
      </c>
      <c r="K36" s="7"/>
      <c r="L36" s="155"/>
      <c r="M36" s="130">
        <f t="shared" si="3"/>
        <v>0</v>
      </c>
      <c r="N36" s="130">
        <f t="shared" si="3"/>
        <v>0</v>
      </c>
      <c r="O36" s="131">
        <f t="shared" si="4"/>
        <v>0</v>
      </c>
      <c r="P36" s="132" t="str">
        <f t="shared" si="5"/>
        <v>OK</v>
      </c>
      <c r="Q36" s="156"/>
    </row>
    <row r="37" spans="1:17" ht="13.5" thickBot="1">
      <c r="A37" s="154"/>
      <c r="B37" s="69" t="str">
        <f>CASHFLOW!B37</f>
        <v>Other </v>
      </c>
      <c r="C37" s="64"/>
      <c r="D37" s="23">
        <f>CASHFLOW!$H37</f>
        <v>0</v>
      </c>
      <c r="E37" s="5"/>
      <c r="F37" s="155"/>
      <c r="G37" s="23">
        <f>CASHFLOW!$I37</f>
        <v>0</v>
      </c>
      <c r="H37" s="7"/>
      <c r="I37" s="155"/>
      <c r="J37" s="23">
        <f>CASHFLOW!$J37</f>
        <v>0</v>
      </c>
      <c r="K37" s="7"/>
      <c r="L37" s="155"/>
      <c r="M37" s="130">
        <f t="shared" si="3"/>
        <v>0</v>
      </c>
      <c r="N37" s="130">
        <f t="shared" si="3"/>
        <v>0</v>
      </c>
      <c r="O37" s="131">
        <f t="shared" si="4"/>
        <v>0</v>
      </c>
      <c r="P37" s="135" t="str">
        <f t="shared" si="5"/>
        <v>OK</v>
      </c>
      <c r="Q37" s="156"/>
    </row>
    <row r="38" spans="1:17" ht="13.5" thickBot="1">
      <c r="A38" s="154"/>
      <c r="B38" s="106" t="str">
        <f>CASHFLOW!B38</f>
        <v>Total Staff Costs</v>
      </c>
      <c r="C38" s="106"/>
      <c r="D38" s="112">
        <f>SUM(D32:D37)</f>
        <v>0</v>
      </c>
      <c r="E38" s="166">
        <f>SUM(E32:E37)</f>
        <v>0</v>
      </c>
      <c r="F38" s="155"/>
      <c r="G38" s="112">
        <f>SUM(G32:G37)</f>
        <v>0</v>
      </c>
      <c r="H38" s="166">
        <f>SUM(H32:H37)</f>
        <v>0</v>
      </c>
      <c r="I38" s="155"/>
      <c r="J38" s="112">
        <f>SUM(J32:J37)</f>
        <v>0</v>
      </c>
      <c r="K38" s="166">
        <f>SUM(K32:K37)</f>
        <v>0</v>
      </c>
      <c r="L38" s="155"/>
      <c r="M38" s="112">
        <f>SUM(M32:M37)</f>
        <v>0</v>
      </c>
      <c r="N38" s="166">
        <f>SUM(N32:N37)</f>
        <v>0</v>
      </c>
      <c r="O38" s="134">
        <f>SUM(O32:O37)</f>
        <v>0</v>
      </c>
      <c r="P38" s="167" t="str">
        <f t="shared" si="5"/>
        <v>OK</v>
      </c>
      <c r="Q38" s="156"/>
    </row>
    <row r="39" spans="1:17" ht="12.75">
      <c r="A39" s="154"/>
      <c r="B39" s="64" t="str">
        <f>CASHFLOW!B39</f>
        <v>Rent</v>
      </c>
      <c r="C39" s="64"/>
      <c r="D39" s="23">
        <f>CASHFLOW!$H39</f>
        <v>0</v>
      </c>
      <c r="E39" s="5"/>
      <c r="F39" s="155"/>
      <c r="G39" s="23">
        <f>CASHFLOW!$I39</f>
        <v>0</v>
      </c>
      <c r="H39" s="7"/>
      <c r="I39" s="155"/>
      <c r="J39" s="23">
        <f>CASHFLOW!$J39</f>
        <v>0</v>
      </c>
      <c r="K39" s="7"/>
      <c r="L39" s="155"/>
      <c r="M39" s="130">
        <f aca="true" t="shared" si="6" ref="M39:N47">D39+G39+J39</f>
        <v>0</v>
      </c>
      <c r="N39" s="130">
        <f t="shared" si="6"/>
        <v>0</v>
      </c>
      <c r="O39" s="131">
        <f aca="true" t="shared" si="7" ref="O39:O47">M39-N39</f>
        <v>0</v>
      </c>
      <c r="P39" s="136" t="str">
        <f t="shared" si="5"/>
        <v>OK</v>
      </c>
      <c r="Q39" s="156"/>
    </row>
    <row r="40" spans="1:17" ht="12.75">
      <c r="A40" s="154"/>
      <c r="B40" s="64" t="str">
        <f>CASHFLOW!B40</f>
        <v>Day to Day Maintenance</v>
      </c>
      <c r="C40" s="64"/>
      <c r="D40" s="23">
        <f>CASHFLOW!$H40</f>
        <v>0</v>
      </c>
      <c r="E40" s="5"/>
      <c r="F40" s="155"/>
      <c r="G40" s="23">
        <f>CASHFLOW!$I40</f>
        <v>0</v>
      </c>
      <c r="H40" s="7"/>
      <c r="I40" s="155"/>
      <c r="J40" s="23">
        <f>CASHFLOW!$J40</f>
        <v>0</v>
      </c>
      <c r="K40" s="7"/>
      <c r="L40" s="155"/>
      <c r="M40" s="130">
        <f t="shared" si="6"/>
        <v>0</v>
      </c>
      <c r="N40" s="130">
        <f t="shared" si="6"/>
        <v>0</v>
      </c>
      <c r="O40" s="131">
        <f t="shared" si="7"/>
        <v>0</v>
      </c>
      <c r="P40" s="132" t="str">
        <f t="shared" si="5"/>
        <v>OK</v>
      </c>
      <c r="Q40" s="156"/>
    </row>
    <row r="41" spans="1:17" ht="12.75">
      <c r="A41" s="154"/>
      <c r="B41" s="64" t="str">
        <f>CASHFLOW!B41</f>
        <v>Electricity</v>
      </c>
      <c r="C41" s="64"/>
      <c r="D41" s="23">
        <f>CASHFLOW!$H41</f>
        <v>0</v>
      </c>
      <c r="E41" s="5"/>
      <c r="F41" s="155"/>
      <c r="G41" s="23">
        <f>CASHFLOW!$I41</f>
        <v>0</v>
      </c>
      <c r="H41" s="7"/>
      <c r="I41" s="155"/>
      <c r="J41" s="23">
        <f>CASHFLOW!$J41</f>
        <v>0</v>
      </c>
      <c r="K41" s="7"/>
      <c r="L41" s="155"/>
      <c r="M41" s="130">
        <f t="shared" si="6"/>
        <v>0</v>
      </c>
      <c r="N41" s="130">
        <f t="shared" si="6"/>
        <v>0</v>
      </c>
      <c r="O41" s="131">
        <f t="shared" si="7"/>
        <v>0</v>
      </c>
      <c r="P41" s="132" t="str">
        <f t="shared" si="5"/>
        <v>OK</v>
      </c>
      <c r="Q41" s="156"/>
    </row>
    <row r="42" spans="1:17" ht="12.75">
      <c r="A42" s="154"/>
      <c r="B42" s="64" t="str">
        <f>CASHFLOW!B42</f>
        <v>Gas</v>
      </c>
      <c r="C42" s="64"/>
      <c r="D42" s="23">
        <f>CASHFLOW!$H42</f>
        <v>0</v>
      </c>
      <c r="E42" s="5"/>
      <c r="F42" s="155"/>
      <c r="G42" s="23">
        <f>CASHFLOW!$I42</f>
        <v>0</v>
      </c>
      <c r="H42" s="7"/>
      <c r="I42" s="155"/>
      <c r="J42" s="23">
        <f>CASHFLOW!$J42</f>
        <v>0</v>
      </c>
      <c r="K42" s="7"/>
      <c r="L42" s="155"/>
      <c r="M42" s="130">
        <f t="shared" si="6"/>
        <v>0</v>
      </c>
      <c r="N42" s="130">
        <f t="shared" si="6"/>
        <v>0</v>
      </c>
      <c r="O42" s="131">
        <f t="shared" si="7"/>
        <v>0</v>
      </c>
      <c r="P42" s="132" t="str">
        <f t="shared" si="5"/>
        <v>OK</v>
      </c>
      <c r="Q42" s="156"/>
    </row>
    <row r="43" spans="1:17" ht="12.75">
      <c r="A43" s="154"/>
      <c r="B43" s="64" t="str">
        <f>CASHFLOW!B43</f>
        <v>Business Rates</v>
      </c>
      <c r="C43" s="64"/>
      <c r="D43" s="23">
        <f>CASHFLOW!$H43</f>
        <v>0</v>
      </c>
      <c r="E43" s="5"/>
      <c r="F43" s="155"/>
      <c r="G43" s="23">
        <f>CASHFLOW!$I43</f>
        <v>0</v>
      </c>
      <c r="H43" s="7"/>
      <c r="I43" s="155"/>
      <c r="J43" s="23">
        <f>CASHFLOW!$J43</f>
        <v>0</v>
      </c>
      <c r="K43" s="7"/>
      <c r="L43" s="155"/>
      <c r="M43" s="130">
        <f t="shared" si="6"/>
        <v>0</v>
      </c>
      <c r="N43" s="130">
        <f t="shared" si="6"/>
        <v>0</v>
      </c>
      <c r="O43" s="131">
        <f t="shared" si="7"/>
        <v>0</v>
      </c>
      <c r="P43" s="132" t="str">
        <f t="shared" si="5"/>
        <v>OK</v>
      </c>
      <c r="Q43" s="156"/>
    </row>
    <row r="44" spans="1:17" ht="12.75">
      <c r="A44" s="154"/>
      <c r="B44" s="64" t="str">
        <f>CASHFLOW!B44</f>
        <v>Water</v>
      </c>
      <c r="C44" s="64"/>
      <c r="D44" s="23">
        <f>CASHFLOW!$H44</f>
        <v>0</v>
      </c>
      <c r="E44" s="5"/>
      <c r="F44" s="155"/>
      <c r="G44" s="23">
        <f>CASHFLOW!$I44</f>
        <v>0</v>
      </c>
      <c r="H44" s="7"/>
      <c r="I44" s="155"/>
      <c r="J44" s="23">
        <f>CASHFLOW!$J44</f>
        <v>0</v>
      </c>
      <c r="K44" s="7"/>
      <c r="L44" s="155"/>
      <c r="M44" s="130">
        <f t="shared" si="6"/>
        <v>0</v>
      </c>
      <c r="N44" s="130">
        <f t="shared" si="6"/>
        <v>0</v>
      </c>
      <c r="O44" s="131">
        <f t="shared" si="7"/>
        <v>0</v>
      </c>
      <c r="P44" s="132" t="str">
        <f t="shared" si="5"/>
        <v>OK</v>
      </c>
      <c r="Q44" s="156"/>
    </row>
    <row r="45" spans="1:17" ht="12.75">
      <c r="A45" s="154"/>
      <c r="B45" s="64" t="str">
        <f>CASHFLOW!B45</f>
        <v>Cleaning</v>
      </c>
      <c r="C45" s="64"/>
      <c r="D45" s="23">
        <f>CASHFLOW!$H45</f>
        <v>0</v>
      </c>
      <c r="E45" s="5"/>
      <c r="F45" s="155"/>
      <c r="G45" s="23">
        <f>CASHFLOW!$I45</f>
        <v>0</v>
      </c>
      <c r="H45" s="7"/>
      <c r="I45" s="155"/>
      <c r="J45" s="23">
        <f>CASHFLOW!$J45</f>
        <v>0</v>
      </c>
      <c r="K45" s="7"/>
      <c r="L45" s="155"/>
      <c r="M45" s="130">
        <f t="shared" si="6"/>
        <v>0</v>
      </c>
      <c r="N45" s="130">
        <f t="shared" si="6"/>
        <v>0</v>
      </c>
      <c r="O45" s="131">
        <f t="shared" si="7"/>
        <v>0</v>
      </c>
      <c r="P45" s="132" t="str">
        <f t="shared" si="5"/>
        <v>OK</v>
      </c>
      <c r="Q45" s="156"/>
    </row>
    <row r="46" spans="1:17" ht="12.75">
      <c r="A46" s="154"/>
      <c r="B46" s="69" t="str">
        <f>CASHFLOW!B46</f>
        <v>Other</v>
      </c>
      <c r="C46" s="64"/>
      <c r="D46" s="23">
        <f>CASHFLOW!$H46</f>
        <v>0</v>
      </c>
      <c r="E46" s="5"/>
      <c r="F46" s="155"/>
      <c r="G46" s="23">
        <f>CASHFLOW!$I46</f>
        <v>0</v>
      </c>
      <c r="H46" s="7"/>
      <c r="I46" s="155"/>
      <c r="J46" s="23">
        <f>CASHFLOW!$J46</f>
        <v>0</v>
      </c>
      <c r="K46" s="7"/>
      <c r="L46" s="155"/>
      <c r="M46" s="130">
        <f t="shared" si="6"/>
        <v>0</v>
      </c>
      <c r="N46" s="130">
        <f t="shared" si="6"/>
        <v>0</v>
      </c>
      <c r="O46" s="131">
        <f t="shared" si="7"/>
        <v>0</v>
      </c>
      <c r="P46" s="132" t="str">
        <f t="shared" si="5"/>
        <v>OK</v>
      </c>
      <c r="Q46" s="156"/>
    </row>
    <row r="47" spans="1:17" ht="13.5" thickBot="1">
      <c r="A47" s="154"/>
      <c r="B47" s="69" t="str">
        <f>CASHFLOW!B47</f>
        <v>Other</v>
      </c>
      <c r="C47" s="64"/>
      <c r="D47" s="23">
        <f>CASHFLOW!$H47</f>
        <v>0</v>
      </c>
      <c r="E47" s="5"/>
      <c r="F47" s="155"/>
      <c r="G47" s="23">
        <f>CASHFLOW!$I47</f>
        <v>0</v>
      </c>
      <c r="H47" s="7"/>
      <c r="I47" s="155"/>
      <c r="J47" s="23">
        <f>CASHFLOW!$J47</f>
        <v>0</v>
      </c>
      <c r="K47" s="7"/>
      <c r="L47" s="155"/>
      <c r="M47" s="130">
        <f t="shared" si="6"/>
        <v>0</v>
      </c>
      <c r="N47" s="130">
        <f t="shared" si="6"/>
        <v>0</v>
      </c>
      <c r="O47" s="131">
        <f t="shared" si="7"/>
        <v>0</v>
      </c>
      <c r="P47" s="135" t="str">
        <f t="shared" si="5"/>
        <v>OK</v>
      </c>
      <c r="Q47" s="156"/>
    </row>
    <row r="48" spans="1:17" ht="13.5" thickBot="1">
      <c r="A48" s="154"/>
      <c r="B48" s="106" t="str">
        <f>CASHFLOW!B48</f>
        <v>Total Premises</v>
      </c>
      <c r="C48" s="106"/>
      <c r="D48" s="112">
        <f>SUM(D39:D47)</f>
        <v>0</v>
      </c>
      <c r="E48" s="166">
        <f>SUM(E39:E47)</f>
        <v>0</v>
      </c>
      <c r="F48" s="155"/>
      <c r="G48" s="112">
        <f>SUM(G39:G47)</f>
        <v>0</v>
      </c>
      <c r="H48" s="166">
        <f>SUM(H39:H47)</f>
        <v>0</v>
      </c>
      <c r="I48" s="155"/>
      <c r="J48" s="112">
        <f>SUM(J39:J47)</f>
        <v>0</v>
      </c>
      <c r="K48" s="166">
        <f>SUM(K39:K47)</f>
        <v>0</v>
      </c>
      <c r="L48" s="155"/>
      <c r="M48" s="112">
        <f>SUM(M39:M47)</f>
        <v>0</v>
      </c>
      <c r="N48" s="166">
        <f>SUM(N39:N47)</f>
        <v>0</v>
      </c>
      <c r="O48" s="134">
        <f>SUM(O39:O47)</f>
        <v>0</v>
      </c>
      <c r="P48" s="167" t="str">
        <f t="shared" si="5"/>
        <v>OK</v>
      </c>
      <c r="Q48" s="156"/>
    </row>
    <row r="49" spans="1:17" ht="12.75">
      <c r="A49" s="154"/>
      <c r="B49" s="64" t="str">
        <f>CASHFLOW!B49</f>
        <v>Building Insurance</v>
      </c>
      <c r="C49" s="64"/>
      <c r="D49" s="23">
        <f>CASHFLOW!$H49</f>
        <v>0</v>
      </c>
      <c r="E49" s="5"/>
      <c r="F49" s="155"/>
      <c r="G49" s="23">
        <f>CASHFLOW!$I49</f>
        <v>0</v>
      </c>
      <c r="H49" s="7"/>
      <c r="I49" s="155"/>
      <c r="J49" s="23">
        <f>CASHFLOW!$J49</f>
        <v>0</v>
      </c>
      <c r="K49" s="7"/>
      <c r="L49" s="155"/>
      <c r="M49" s="130">
        <f aca="true" t="shared" si="8" ref="M49:N51">D49+G49+J49</f>
        <v>0</v>
      </c>
      <c r="N49" s="130">
        <f t="shared" si="8"/>
        <v>0</v>
      </c>
      <c r="O49" s="131">
        <f>M49-N49</f>
        <v>0</v>
      </c>
      <c r="P49" s="136" t="str">
        <f t="shared" si="5"/>
        <v>OK</v>
      </c>
      <c r="Q49" s="156"/>
    </row>
    <row r="50" spans="1:17" ht="12.75">
      <c r="A50" s="154"/>
      <c r="B50" s="64" t="str">
        <f>CASHFLOW!B50</f>
        <v>Contents Insurance</v>
      </c>
      <c r="C50" s="64"/>
      <c r="D50" s="23">
        <f>CASHFLOW!$H50</f>
        <v>0</v>
      </c>
      <c r="E50" s="5"/>
      <c r="F50" s="155"/>
      <c r="G50" s="23">
        <f>CASHFLOW!$I50</f>
        <v>0</v>
      </c>
      <c r="H50" s="7"/>
      <c r="I50" s="155"/>
      <c r="J50" s="23">
        <f>CASHFLOW!$J50</f>
        <v>0</v>
      </c>
      <c r="K50" s="7"/>
      <c r="L50" s="155"/>
      <c r="M50" s="130">
        <f t="shared" si="8"/>
        <v>0</v>
      </c>
      <c r="N50" s="130">
        <f t="shared" si="8"/>
        <v>0</v>
      </c>
      <c r="O50" s="131">
        <f>M50-N50</f>
        <v>0</v>
      </c>
      <c r="P50" s="132" t="str">
        <f t="shared" si="5"/>
        <v>OK</v>
      </c>
      <c r="Q50" s="156"/>
    </row>
    <row r="51" spans="1:17" ht="13.5" thickBot="1">
      <c r="A51" s="154"/>
      <c r="B51" s="64" t="str">
        <f>CASHFLOW!B51</f>
        <v>Employment Insurance</v>
      </c>
      <c r="C51" s="64"/>
      <c r="D51" s="23">
        <f>CASHFLOW!$H51</f>
        <v>0</v>
      </c>
      <c r="E51" s="5"/>
      <c r="F51" s="155"/>
      <c r="G51" s="23">
        <f>CASHFLOW!$I51</f>
        <v>0</v>
      </c>
      <c r="H51" s="7"/>
      <c r="I51" s="155"/>
      <c r="J51" s="23">
        <f>CASHFLOW!$J51</f>
        <v>0</v>
      </c>
      <c r="K51" s="7"/>
      <c r="L51" s="155"/>
      <c r="M51" s="130">
        <f t="shared" si="8"/>
        <v>0</v>
      </c>
      <c r="N51" s="130">
        <f t="shared" si="8"/>
        <v>0</v>
      </c>
      <c r="O51" s="131">
        <f>M51-N51</f>
        <v>0</v>
      </c>
      <c r="P51" s="132" t="str">
        <f t="shared" si="5"/>
        <v>OK</v>
      </c>
      <c r="Q51" s="156"/>
    </row>
    <row r="52" spans="1:17" ht="13.5" thickBot="1">
      <c r="A52" s="154"/>
      <c r="B52" s="106" t="str">
        <f>CASHFLOW!B52</f>
        <v>Total Insurance</v>
      </c>
      <c r="C52" s="106"/>
      <c r="D52" s="112">
        <f>SUM(D49:D51)</f>
        <v>0</v>
      </c>
      <c r="E52" s="109">
        <f>SUM(E49:E51)</f>
        <v>0</v>
      </c>
      <c r="F52" s="155"/>
      <c r="G52" s="112">
        <f>SUM(G49:G51)</f>
        <v>0</v>
      </c>
      <c r="H52" s="109">
        <f>SUM(H49:H51)</f>
        <v>0</v>
      </c>
      <c r="I52" s="155"/>
      <c r="J52" s="112">
        <f>SUM(J49:J51)</f>
        <v>0</v>
      </c>
      <c r="K52" s="109">
        <f>SUM(K49:K51)</f>
        <v>0</v>
      </c>
      <c r="L52" s="155"/>
      <c r="M52" s="112">
        <f>SUM(M49:M51)</f>
        <v>0</v>
      </c>
      <c r="N52" s="109">
        <f>SUM(N49:N51)</f>
        <v>0</v>
      </c>
      <c r="O52" s="134">
        <f>SUM(O49:O51)</f>
        <v>0</v>
      </c>
      <c r="P52" s="167" t="str">
        <f t="shared" si="5"/>
        <v>OK</v>
      </c>
      <c r="Q52" s="156"/>
    </row>
    <row r="53" spans="1:17" ht="12.75">
      <c r="A53" s="154"/>
      <c r="B53" s="64" t="str">
        <f>CASHFLOW!B54</f>
        <v>Telephone Charges</v>
      </c>
      <c r="C53" s="64"/>
      <c r="D53" s="23">
        <f>CASHFLOW!$H54</f>
        <v>0</v>
      </c>
      <c r="E53" s="5"/>
      <c r="F53" s="155"/>
      <c r="G53" s="23">
        <f>CASHFLOW!$I54</f>
        <v>0</v>
      </c>
      <c r="H53" s="7"/>
      <c r="I53" s="155"/>
      <c r="J53" s="23">
        <f>CASHFLOW!$J54</f>
        <v>0</v>
      </c>
      <c r="K53" s="7"/>
      <c r="L53" s="155"/>
      <c r="M53" s="130">
        <f aca="true" t="shared" si="9" ref="M53:N65">D53+G53+J53</f>
        <v>0</v>
      </c>
      <c r="N53" s="130">
        <f t="shared" si="9"/>
        <v>0</v>
      </c>
      <c r="O53" s="131">
        <f aca="true" t="shared" si="10" ref="O53:O65">M53-N53</f>
        <v>0</v>
      </c>
      <c r="P53" s="132" t="str">
        <f t="shared" si="5"/>
        <v>OK</v>
      </c>
      <c r="Q53" s="156"/>
    </row>
    <row r="54" spans="1:17" ht="12.75">
      <c r="A54" s="154"/>
      <c r="B54" s="64" t="str">
        <f>CASHFLOW!B55</f>
        <v>Postage </v>
      </c>
      <c r="C54" s="64"/>
      <c r="D54" s="23">
        <f>CASHFLOW!$H55</f>
        <v>0</v>
      </c>
      <c r="E54" s="5"/>
      <c r="F54" s="155"/>
      <c r="G54" s="23">
        <f>CASHFLOW!$I55</f>
        <v>0</v>
      </c>
      <c r="H54" s="7"/>
      <c r="I54" s="155"/>
      <c r="J54" s="23">
        <f>CASHFLOW!$J55</f>
        <v>0</v>
      </c>
      <c r="K54" s="7"/>
      <c r="L54" s="155"/>
      <c r="M54" s="130">
        <f t="shared" si="9"/>
        <v>0</v>
      </c>
      <c r="N54" s="130">
        <f t="shared" si="9"/>
        <v>0</v>
      </c>
      <c r="O54" s="131">
        <f t="shared" si="10"/>
        <v>0</v>
      </c>
      <c r="P54" s="132" t="str">
        <f t="shared" si="5"/>
        <v>OK</v>
      </c>
      <c r="Q54" s="156"/>
    </row>
    <row r="55" spans="1:17" ht="12.75">
      <c r="A55" s="154"/>
      <c r="B55" s="64" t="str">
        <f>CASHFLOW!B56</f>
        <v>Printing &amp; Stationery</v>
      </c>
      <c r="C55" s="64"/>
      <c r="D55" s="23">
        <f>CASHFLOW!$H56</f>
        <v>0</v>
      </c>
      <c r="E55" s="5"/>
      <c r="F55" s="155"/>
      <c r="G55" s="23">
        <f>CASHFLOW!$I56</f>
        <v>0</v>
      </c>
      <c r="H55" s="7"/>
      <c r="I55" s="155"/>
      <c r="J55" s="23">
        <f>CASHFLOW!$J56</f>
        <v>0</v>
      </c>
      <c r="K55" s="7"/>
      <c r="L55" s="155"/>
      <c r="M55" s="130">
        <f t="shared" si="9"/>
        <v>0</v>
      </c>
      <c r="N55" s="130">
        <f t="shared" si="9"/>
        <v>0</v>
      </c>
      <c r="O55" s="131">
        <f t="shared" si="10"/>
        <v>0</v>
      </c>
      <c r="P55" s="132" t="str">
        <f t="shared" si="5"/>
        <v>OK</v>
      </c>
      <c r="Q55" s="156"/>
    </row>
    <row r="56" spans="1:17" ht="12.75">
      <c r="A56" s="154"/>
      <c r="B56" s="64" t="str">
        <f>CASHFLOW!B57</f>
        <v>Membership Fees</v>
      </c>
      <c r="C56" s="64"/>
      <c r="D56" s="23">
        <f>CASHFLOW!$H57</f>
        <v>0</v>
      </c>
      <c r="E56" s="5"/>
      <c r="F56" s="155"/>
      <c r="G56" s="23">
        <f>CASHFLOW!$I57</f>
        <v>0</v>
      </c>
      <c r="H56" s="7"/>
      <c r="I56" s="155"/>
      <c r="J56" s="23">
        <f>CASHFLOW!$J57</f>
        <v>0</v>
      </c>
      <c r="K56" s="7"/>
      <c r="L56" s="155"/>
      <c r="M56" s="130">
        <f t="shared" si="9"/>
        <v>0</v>
      </c>
      <c r="N56" s="130">
        <f t="shared" si="9"/>
        <v>0</v>
      </c>
      <c r="O56" s="131">
        <f t="shared" si="10"/>
        <v>0</v>
      </c>
      <c r="P56" s="132" t="str">
        <f t="shared" si="5"/>
        <v>OK</v>
      </c>
      <c r="Q56" s="156"/>
    </row>
    <row r="57" spans="1:17" ht="12.75">
      <c r="A57" s="154"/>
      <c r="B57" s="64" t="str">
        <f>CASHFLOW!B58</f>
        <v>Bank Charges</v>
      </c>
      <c r="C57" s="64"/>
      <c r="D57" s="23">
        <f>CASHFLOW!$H58</f>
        <v>0</v>
      </c>
      <c r="E57" s="5"/>
      <c r="F57" s="155"/>
      <c r="G57" s="23">
        <f>CASHFLOW!$I58</f>
        <v>0</v>
      </c>
      <c r="H57" s="7"/>
      <c r="I57" s="155"/>
      <c r="J57" s="23">
        <f>CASHFLOW!$J58</f>
        <v>0</v>
      </c>
      <c r="K57" s="7"/>
      <c r="L57" s="155"/>
      <c r="M57" s="130">
        <f t="shared" si="9"/>
        <v>0</v>
      </c>
      <c r="N57" s="130">
        <f t="shared" si="9"/>
        <v>0</v>
      </c>
      <c r="O57" s="131">
        <f t="shared" si="10"/>
        <v>0</v>
      </c>
      <c r="P57" s="132" t="str">
        <f t="shared" si="5"/>
        <v>OK</v>
      </c>
      <c r="Q57" s="156"/>
    </row>
    <row r="58" spans="1:17" ht="12.75">
      <c r="A58" s="154"/>
      <c r="B58" s="64" t="str">
        <f>CASHFLOW!B59</f>
        <v>Professional Fees</v>
      </c>
      <c r="C58" s="64"/>
      <c r="D58" s="23">
        <f>CASHFLOW!$H59</f>
        <v>0</v>
      </c>
      <c r="E58" s="5"/>
      <c r="F58" s="155"/>
      <c r="G58" s="23">
        <f>CASHFLOW!$I59</f>
        <v>0</v>
      </c>
      <c r="H58" s="7"/>
      <c r="I58" s="155"/>
      <c r="J58" s="23">
        <f>CASHFLOW!$J59</f>
        <v>0</v>
      </c>
      <c r="K58" s="7"/>
      <c r="L58" s="155"/>
      <c r="M58" s="130">
        <f t="shared" si="9"/>
        <v>0</v>
      </c>
      <c r="N58" s="130">
        <f t="shared" si="9"/>
        <v>0</v>
      </c>
      <c r="O58" s="131">
        <f t="shared" si="10"/>
        <v>0</v>
      </c>
      <c r="P58" s="132" t="str">
        <f t="shared" si="5"/>
        <v>OK</v>
      </c>
      <c r="Q58" s="156"/>
    </row>
    <row r="59" spans="1:17" ht="12.75">
      <c r="A59" s="154"/>
      <c r="B59" s="64" t="str">
        <f>CASHFLOW!B60</f>
        <v>Other Administration Costs</v>
      </c>
      <c r="C59" s="64"/>
      <c r="D59" s="23">
        <f>CASHFLOW!$H60</f>
        <v>0</v>
      </c>
      <c r="E59" s="5"/>
      <c r="F59" s="155"/>
      <c r="G59" s="23">
        <f>CASHFLOW!$I60</f>
        <v>0</v>
      </c>
      <c r="H59" s="7"/>
      <c r="I59" s="155"/>
      <c r="J59" s="23">
        <f>CASHFLOW!$J60</f>
        <v>0</v>
      </c>
      <c r="K59" s="7"/>
      <c r="L59" s="155"/>
      <c r="M59" s="130">
        <f t="shared" si="9"/>
        <v>0</v>
      </c>
      <c r="N59" s="130">
        <f t="shared" si="9"/>
        <v>0</v>
      </c>
      <c r="O59" s="131">
        <f t="shared" si="10"/>
        <v>0</v>
      </c>
      <c r="P59" s="132" t="str">
        <f t="shared" si="5"/>
        <v>OK</v>
      </c>
      <c r="Q59" s="156"/>
    </row>
    <row r="60" spans="1:17" ht="12.75">
      <c r="A60" s="154"/>
      <c r="B60" s="64" t="str">
        <f>CASHFLOW!B61</f>
        <v>Subscriptions</v>
      </c>
      <c r="C60" s="64"/>
      <c r="D60" s="23">
        <f>CASHFLOW!$H61</f>
        <v>0</v>
      </c>
      <c r="E60" s="5"/>
      <c r="F60" s="155"/>
      <c r="G60" s="23">
        <f>CASHFLOW!$I61</f>
        <v>0</v>
      </c>
      <c r="H60" s="7"/>
      <c r="I60" s="155"/>
      <c r="J60" s="23">
        <f>CASHFLOW!$J61</f>
        <v>0</v>
      </c>
      <c r="K60" s="7"/>
      <c r="L60" s="155"/>
      <c r="M60" s="130">
        <f t="shared" si="9"/>
        <v>0</v>
      </c>
      <c r="N60" s="130">
        <f t="shared" si="9"/>
        <v>0</v>
      </c>
      <c r="O60" s="131">
        <f t="shared" si="10"/>
        <v>0</v>
      </c>
      <c r="P60" s="132" t="str">
        <f t="shared" si="5"/>
        <v>OK</v>
      </c>
      <c r="Q60" s="156"/>
    </row>
    <row r="61" spans="1:17" ht="12.75">
      <c r="A61" s="154"/>
      <c r="B61" s="64" t="str">
        <f>CASHFLOW!B62</f>
        <v>Loan Repayments</v>
      </c>
      <c r="C61" s="64"/>
      <c r="D61" s="23">
        <f>CASHFLOW!$H62</f>
        <v>0</v>
      </c>
      <c r="E61" s="5"/>
      <c r="F61" s="155"/>
      <c r="G61" s="23">
        <f>CASHFLOW!$I62</f>
        <v>0</v>
      </c>
      <c r="H61" s="7"/>
      <c r="I61" s="155"/>
      <c r="J61" s="23">
        <f>CASHFLOW!$J62</f>
        <v>0</v>
      </c>
      <c r="K61" s="7"/>
      <c r="L61" s="155"/>
      <c r="M61" s="130">
        <f t="shared" si="9"/>
        <v>0</v>
      </c>
      <c r="N61" s="130">
        <f t="shared" si="9"/>
        <v>0</v>
      </c>
      <c r="O61" s="131">
        <f t="shared" si="10"/>
        <v>0</v>
      </c>
      <c r="P61" s="132" t="str">
        <f t="shared" si="5"/>
        <v>OK</v>
      </c>
      <c r="Q61" s="156"/>
    </row>
    <row r="62" spans="1:17" ht="12.75">
      <c r="A62" s="154"/>
      <c r="B62" s="64" t="str">
        <f>CASHFLOW!B63</f>
        <v>HP Payments</v>
      </c>
      <c r="C62" s="64"/>
      <c r="D62" s="23">
        <f>CASHFLOW!$H63</f>
        <v>0</v>
      </c>
      <c r="E62" s="5"/>
      <c r="F62" s="155"/>
      <c r="G62" s="23">
        <f>CASHFLOW!$I63</f>
        <v>0</v>
      </c>
      <c r="H62" s="7"/>
      <c r="I62" s="155"/>
      <c r="J62" s="23">
        <f>CASHFLOW!$J63</f>
        <v>0</v>
      </c>
      <c r="K62" s="7"/>
      <c r="L62" s="155"/>
      <c r="M62" s="130">
        <f t="shared" si="9"/>
        <v>0</v>
      </c>
      <c r="N62" s="130">
        <f t="shared" si="9"/>
        <v>0</v>
      </c>
      <c r="O62" s="131">
        <f t="shared" si="10"/>
        <v>0</v>
      </c>
      <c r="P62" s="132" t="str">
        <f t="shared" si="5"/>
        <v>OK</v>
      </c>
      <c r="Q62" s="156"/>
    </row>
    <row r="63" spans="1:17" ht="12.75">
      <c r="A63" s="154"/>
      <c r="B63" s="64" t="str">
        <f>CASHFLOW!B64</f>
        <v>Office Equipment</v>
      </c>
      <c r="C63" s="64"/>
      <c r="D63" s="23">
        <f>CASHFLOW!$H64</f>
        <v>0</v>
      </c>
      <c r="E63" s="5"/>
      <c r="F63" s="155"/>
      <c r="G63" s="23">
        <f>CASHFLOW!$I64</f>
        <v>0</v>
      </c>
      <c r="H63" s="7"/>
      <c r="I63" s="155"/>
      <c r="J63" s="23">
        <f>CASHFLOW!$J64</f>
        <v>0</v>
      </c>
      <c r="K63" s="7"/>
      <c r="L63" s="155"/>
      <c r="M63" s="130">
        <f t="shared" si="9"/>
        <v>0</v>
      </c>
      <c r="N63" s="130">
        <f t="shared" si="9"/>
        <v>0</v>
      </c>
      <c r="O63" s="131">
        <f t="shared" si="10"/>
        <v>0</v>
      </c>
      <c r="P63" s="132" t="str">
        <f t="shared" si="5"/>
        <v>OK</v>
      </c>
      <c r="Q63" s="156"/>
    </row>
    <row r="64" spans="1:17" ht="12.75">
      <c r="A64" s="154"/>
      <c r="B64" s="69" t="str">
        <f>CASHFLOW!B65</f>
        <v>Other</v>
      </c>
      <c r="C64" s="64"/>
      <c r="D64" s="23">
        <f>CASHFLOW!$H65</f>
        <v>0</v>
      </c>
      <c r="E64" s="5"/>
      <c r="F64" s="155"/>
      <c r="G64" s="23">
        <f>CASHFLOW!$I65</f>
        <v>0</v>
      </c>
      <c r="H64" s="7"/>
      <c r="I64" s="155"/>
      <c r="J64" s="23">
        <f>CASHFLOW!$J65</f>
        <v>0</v>
      </c>
      <c r="K64" s="7"/>
      <c r="L64" s="155"/>
      <c r="M64" s="130">
        <f t="shared" si="9"/>
        <v>0</v>
      </c>
      <c r="N64" s="130">
        <f t="shared" si="9"/>
        <v>0</v>
      </c>
      <c r="O64" s="131">
        <f t="shared" si="10"/>
        <v>0</v>
      </c>
      <c r="P64" s="132" t="str">
        <f t="shared" si="5"/>
        <v>OK</v>
      </c>
      <c r="Q64" s="156"/>
    </row>
    <row r="65" spans="1:17" ht="13.5" thickBot="1">
      <c r="A65" s="154"/>
      <c r="B65" s="69" t="str">
        <f>CASHFLOW!B66</f>
        <v>Other</v>
      </c>
      <c r="C65" s="64"/>
      <c r="D65" s="23">
        <f>CASHFLOW!$H66</f>
        <v>0</v>
      </c>
      <c r="E65" s="5"/>
      <c r="F65" s="155"/>
      <c r="G65" s="23">
        <f>CASHFLOW!$I66</f>
        <v>0</v>
      </c>
      <c r="H65" s="7"/>
      <c r="I65" s="155"/>
      <c r="J65" s="23">
        <f>CASHFLOW!$J66</f>
        <v>0</v>
      </c>
      <c r="K65" s="7"/>
      <c r="L65" s="155"/>
      <c r="M65" s="130">
        <f t="shared" si="9"/>
        <v>0</v>
      </c>
      <c r="N65" s="130">
        <f t="shared" si="9"/>
        <v>0</v>
      </c>
      <c r="O65" s="131">
        <f t="shared" si="10"/>
        <v>0</v>
      </c>
      <c r="P65" s="132" t="str">
        <f t="shared" si="5"/>
        <v>OK</v>
      </c>
      <c r="Q65" s="156"/>
    </row>
    <row r="66" spans="1:17" ht="13.5" thickBot="1">
      <c r="A66" s="154"/>
      <c r="B66" s="106" t="str">
        <f>CASHFLOW!B67</f>
        <v>Total Administration</v>
      </c>
      <c r="C66" s="106"/>
      <c r="D66" s="112">
        <f>SUM(D53:D65)</f>
        <v>0</v>
      </c>
      <c r="E66" s="109">
        <f>SUM(E53:E65)</f>
        <v>0</v>
      </c>
      <c r="F66" s="155"/>
      <c r="G66" s="112">
        <f>SUM(G53:G65)</f>
        <v>0</v>
      </c>
      <c r="H66" s="109">
        <f>SUM(H53:H65)</f>
        <v>0</v>
      </c>
      <c r="I66" s="155"/>
      <c r="J66" s="112">
        <f>SUM(J53:J65)</f>
        <v>0</v>
      </c>
      <c r="K66" s="109">
        <f>SUM(K53:K65)</f>
        <v>0</v>
      </c>
      <c r="L66" s="155"/>
      <c r="M66" s="112">
        <f>SUM(M53:M65)</f>
        <v>0</v>
      </c>
      <c r="N66" s="109">
        <f>SUM(N53:N65)</f>
        <v>0</v>
      </c>
      <c r="O66" s="134">
        <f>SUM(O53:O65)</f>
        <v>0</v>
      </c>
      <c r="P66" s="167" t="str">
        <f t="shared" si="5"/>
        <v>OK</v>
      </c>
      <c r="Q66" s="156"/>
    </row>
    <row r="67" spans="1:17" ht="12.75">
      <c r="A67" s="154"/>
      <c r="B67" s="64" t="str">
        <f>CASHFLOW!B68</f>
        <v>Consumables</v>
      </c>
      <c r="C67" s="64"/>
      <c r="D67" s="23">
        <f>CASHFLOW!$H68</f>
        <v>0</v>
      </c>
      <c r="E67" s="5"/>
      <c r="F67" s="155"/>
      <c r="G67" s="23">
        <f>CASHFLOW!$I68</f>
        <v>0</v>
      </c>
      <c r="H67" s="7"/>
      <c r="I67" s="155"/>
      <c r="J67" s="23">
        <f>CASHFLOW!$J68</f>
        <v>0</v>
      </c>
      <c r="K67" s="7"/>
      <c r="L67" s="155"/>
      <c r="M67" s="130">
        <f aca="true" t="shared" si="11" ref="M67:N72">D67+G67+J67</f>
        <v>0</v>
      </c>
      <c r="N67" s="130">
        <f t="shared" si="11"/>
        <v>0</v>
      </c>
      <c r="O67" s="131">
        <f aca="true" t="shared" si="12" ref="O67:O72">M67-N67</f>
        <v>0</v>
      </c>
      <c r="P67" s="132" t="str">
        <f t="shared" si="5"/>
        <v>OK</v>
      </c>
      <c r="Q67" s="156"/>
    </row>
    <row r="68" spans="1:17" ht="12.75">
      <c r="A68" s="154"/>
      <c r="B68" s="64" t="str">
        <f>CASHFLOW!B69</f>
        <v>Visits &amp; Trips out </v>
      </c>
      <c r="C68" s="64"/>
      <c r="D68" s="23">
        <f>CASHFLOW!$H69</f>
        <v>0</v>
      </c>
      <c r="E68" s="5"/>
      <c r="F68" s="155"/>
      <c r="G68" s="23">
        <f>CASHFLOW!$I69</f>
        <v>0</v>
      </c>
      <c r="H68" s="7"/>
      <c r="I68" s="155"/>
      <c r="J68" s="23">
        <f>CASHFLOW!$J69</f>
        <v>0</v>
      </c>
      <c r="K68" s="7"/>
      <c r="L68" s="155"/>
      <c r="M68" s="130">
        <f t="shared" si="11"/>
        <v>0</v>
      </c>
      <c r="N68" s="130">
        <f t="shared" si="11"/>
        <v>0</v>
      </c>
      <c r="O68" s="131">
        <f t="shared" si="12"/>
        <v>0</v>
      </c>
      <c r="P68" s="132" t="str">
        <f t="shared" si="5"/>
        <v>OK</v>
      </c>
      <c r="Q68" s="156"/>
    </row>
    <row r="69" spans="1:17" ht="12.75">
      <c r="A69" s="154"/>
      <c r="B69" s="64" t="str">
        <f>CASHFLOW!B70</f>
        <v>Catering</v>
      </c>
      <c r="C69" s="64"/>
      <c r="D69" s="23">
        <f>CASHFLOW!$H70</f>
        <v>0</v>
      </c>
      <c r="E69" s="5"/>
      <c r="F69" s="155"/>
      <c r="G69" s="23">
        <f>CASHFLOW!$I70</f>
        <v>0</v>
      </c>
      <c r="H69" s="7"/>
      <c r="I69" s="155"/>
      <c r="J69" s="23">
        <f>CASHFLOW!$J70</f>
        <v>0</v>
      </c>
      <c r="K69" s="7"/>
      <c r="L69" s="155"/>
      <c r="M69" s="130">
        <f t="shared" si="11"/>
        <v>0</v>
      </c>
      <c r="N69" s="130">
        <f t="shared" si="11"/>
        <v>0</v>
      </c>
      <c r="O69" s="131">
        <f t="shared" si="12"/>
        <v>0</v>
      </c>
      <c r="P69" s="132" t="str">
        <f t="shared" si="5"/>
        <v>OK</v>
      </c>
      <c r="Q69" s="156"/>
    </row>
    <row r="70" spans="1:17" ht="12.75">
      <c r="A70" s="154"/>
      <c r="B70" s="64" t="str">
        <f>CASHFLOW!B71</f>
        <v>Misc / Sundries</v>
      </c>
      <c r="C70" s="64"/>
      <c r="D70" s="23">
        <f>CASHFLOW!$H71</f>
        <v>0</v>
      </c>
      <c r="E70" s="5"/>
      <c r="F70" s="155"/>
      <c r="G70" s="23">
        <f>CASHFLOW!$I71</f>
        <v>0</v>
      </c>
      <c r="H70" s="7"/>
      <c r="I70" s="155"/>
      <c r="J70" s="23">
        <f>CASHFLOW!$J71</f>
        <v>0</v>
      </c>
      <c r="K70" s="7"/>
      <c r="L70" s="155"/>
      <c r="M70" s="130">
        <f t="shared" si="11"/>
        <v>0</v>
      </c>
      <c r="N70" s="130">
        <f t="shared" si="11"/>
        <v>0</v>
      </c>
      <c r="O70" s="131">
        <f t="shared" si="12"/>
        <v>0</v>
      </c>
      <c r="P70" s="132" t="str">
        <f t="shared" si="5"/>
        <v>OK</v>
      </c>
      <c r="Q70" s="156"/>
    </row>
    <row r="71" spans="1:17" ht="12.75">
      <c r="A71" s="154"/>
      <c r="B71" s="64" t="str">
        <f>CASHFLOW!B72</f>
        <v>Repairs &amp; renewals</v>
      </c>
      <c r="C71" s="64"/>
      <c r="D71" s="23">
        <f>CASHFLOW!$H72</f>
        <v>0</v>
      </c>
      <c r="E71" s="5"/>
      <c r="F71" s="155"/>
      <c r="G71" s="23">
        <f>CASHFLOW!$I72</f>
        <v>0</v>
      </c>
      <c r="H71" s="7"/>
      <c r="I71" s="155"/>
      <c r="J71" s="23">
        <f>CASHFLOW!$J72</f>
        <v>0</v>
      </c>
      <c r="K71" s="7"/>
      <c r="L71" s="155"/>
      <c r="M71" s="130">
        <f t="shared" si="11"/>
        <v>0</v>
      </c>
      <c r="N71" s="130">
        <f t="shared" si="11"/>
        <v>0</v>
      </c>
      <c r="O71" s="131">
        <f t="shared" si="12"/>
        <v>0</v>
      </c>
      <c r="P71" s="132" t="str">
        <f t="shared" si="5"/>
        <v>OK</v>
      </c>
      <c r="Q71" s="156"/>
    </row>
    <row r="72" spans="1:17" ht="13.5" thickBot="1">
      <c r="A72" s="154"/>
      <c r="B72" s="69" t="str">
        <f>CASHFLOW!B73</f>
        <v>Other</v>
      </c>
      <c r="C72" s="64"/>
      <c r="D72" s="23">
        <f>CASHFLOW!$H73</f>
        <v>0</v>
      </c>
      <c r="E72" s="5"/>
      <c r="F72" s="155"/>
      <c r="G72" s="23">
        <f>CASHFLOW!$I73</f>
        <v>0</v>
      </c>
      <c r="H72" s="7"/>
      <c r="I72" s="155"/>
      <c r="J72" s="23">
        <f>CASHFLOW!$J73</f>
        <v>0</v>
      </c>
      <c r="K72" s="7"/>
      <c r="L72" s="155"/>
      <c r="M72" s="130">
        <f t="shared" si="11"/>
        <v>0</v>
      </c>
      <c r="N72" s="130">
        <f t="shared" si="11"/>
        <v>0</v>
      </c>
      <c r="O72" s="131">
        <f t="shared" si="12"/>
        <v>0</v>
      </c>
      <c r="P72" s="132" t="str">
        <f t="shared" si="5"/>
        <v>OK</v>
      </c>
      <c r="Q72" s="156"/>
    </row>
    <row r="73" spans="1:17" ht="13.5" thickBot="1">
      <c r="A73" s="154"/>
      <c r="B73" s="106" t="str">
        <f>CASHFLOW!B74</f>
        <v>Total Activity &amp; Material Costs</v>
      </c>
      <c r="C73" s="106"/>
      <c r="D73" s="112">
        <f>SUM(D67:D72)</f>
        <v>0</v>
      </c>
      <c r="E73" s="109">
        <f>SUM(E67:E72)</f>
        <v>0</v>
      </c>
      <c r="F73" s="155"/>
      <c r="G73" s="112">
        <f>SUM(G67:G72)</f>
        <v>0</v>
      </c>
      <c r="H73" s="109">
        <f>SUM(H67:H72)</f>
        <v>0</v>
      </c>
      <c r="I73" s="155"/>
      <c r="J73" s="112">
        <f>SUM(J67:J72)</f>
        <v>0</v>
      </c>
      <c r="K73" s="109">
        <f>SUM(K67:K72)</f>
        <v>0</v>
      </c>
      <c r="L73" s="155"/>
      <c r="M73" s="112">
        <f>SUM(M67:M72)</f>
        <v>0</v>
      </c>
      <c r="N73" s="109">
        <f>SUM(N67:N72)</f>
        <v>0</v>
      </c>
      <c r="O73" s="134">
        <f>SUM(O67:O72)</f>
        <v>0</v>
      </c>
      <c r="P73" s="167" t="str">
        <f t="shared" si="5"/>
        <v>OK</v>
      </c>
      <c r="Q73" s="156"/>
    </row>
    <row r="74" spans="1:17" ht="12.75">
      <c r="A74" s="154"/>
      <c r="B74" s="64" t="str">
        <f>CASHFLOW!B75</f>
        <v>Volunteer Subsistence</v>
      </c>
      <c r="C74" s="64"/>
      <c r="D74" s="23">
        <f>CASHFLOW!$H75</f>
        <v>0</v>
      </c>
      <c r="E74" s="5"/>
      <c r="F74" s="155"/>
      <c r="G74" s="23">
        <f>CASHFLOW!$I75</f>
        <v>0</v>
      </c>
      <c r="H74" s="7"/>
      <c r="I74" s="155"/>
      <c r="J74" s="23">
        <f>CASHFLOW!$J75</f>
        <v>0</v>
      </c>
      <c r="K74" s="7"/>
      <c r="L74" s="155"/>
      <c r="M74" s="130">
        <f>D74+G74+J74</f>
        <v>0</v>
      </c>
      <c r="N74" s="130">
        <f>E74+H74+K74</f>
        <v>0</v>
      </c>
      <c r="O74" s="131">
        <f>M74-N74</f>
        <v>0</v>
      </c>
      <c r="P74" s="132" t="str">
        <f t="shared" si="5"/>
        <v>OK</v>
      </c>
      <c r="Q74" s="156"/>
    </row>
    <row r="75" spans="1:17" ht="13.5" thickBot="1">
      <c r="A75" s="154"/>
      <c r="B75" s="64" t="str">
        <f>CASHFLOW!B76</f>
        <v>Volunteer Travel</v>
      </c>
      <c r="C75" s="64"/>
      <c r="D75" s="23">
        <f>CASHFLOW!$H76</f>
        <v>0</v>
      </c>
      <c r="E75" s="5"/>
      <c r="F75" s="155"/>
      <c r="G75" s="23">
        <f>CASHFLOW!$I76</f>
        <v>0</v>
      </c>
      <c r="H75" s="7"/>
      <c r="I75" s="155"/>
      <c r="J75" s="23">
        <f>CASHFLOW!$J76</f>
        <v>0</v>
      </c>
      <c r="K75" s="7"/>
      <c r="L75" s="155"/>
      <c r="M75" s="130">
        <f>D75+G75+J75</f>
        <v>0</v>
      </c>
      <c r="N75" s="130">
        <f>E75+H75+K75</f>
        <v>0</v>
      </c>
      <c r="O75" s="131">
        <f>M75-N75</f>
        <v>0</v>
      </c>
      <c r="P75" s="132" t="str">
        <f t="shared" si="5"/>
        <v>OK</v>
      </c>
      <c r="Q75" s="156"/>
    </row>
    <row r="76" spans="1:17" ht="13.5" thickBot="1">
      <c r="A76" s="154"/>
      <c r="B76" s="106" t="str">
        <f>CASHFLOW!B77</f>
        <v> Total Volunteer Costs</v>
      </c>
      <c r="C76" s="106"/>
      <c r="D76" s="112">
        <f>SUM(D74:D75)</f>
        <v>0</v>
      </c>
      <c r="E76" s="109">
        <f>SUM(E74:E75)</f>
        <v>0</v>
      </c>
      <c r="F76" s="155"/>
      <c r="G76" s="112">
        <f>SUM(G74:G75)</f>
        <v>0</v>
      </c>
      <c r="H76" s="109">
        <f>SUM(H74:H75)</f>
        <v>0</v>
      </c>
      <c r="I76" s="155"/>
      <c r="J76" s="112">
        <f>SUM(J74:J75)</f>
        <v>0</v>
      </c>
      <c r="K76" s="109">
        <f>SUM(K74:K75)</f>
        <v>0</v>
      </c>
      <c r="L76" s="155"/>
      <c r="M76" s="112">
        <f>SUM(M74:M75)</f>
        <v>0</v>
      </c>
      <c r="N76" s="109">
        <f>SUM(N74:N75)</f>
        <v>0</v>
      </c>
      <c r="O76" s="134">
        <f>SUM(O74:O75)</f>
        <v>0</v>
      </c>
      <c r="P76" s="167" t="str">
        <f t="shared" si="5"/>
        <v>OK</v>
      </c>
      <c r="Q76" s="156"/>
    </row>
    <row r="77" spans="1:17" ht="12.75">
      <c r="A77" s="154"/>
      <c r="B77" s="64" t="str">
        <f>CASHFLOW!B78</f>
        <v>Advertising / Promotions</v>
      </c>
      <c r="C77" s="64"/>
      <c r="D77" s="23">
        <f>CASHFLOW!$H78</f>
        <v>0</v>
      </c>
      <c r="E77" s="5"/>
      <c r="F77" s="155"/>
      <c r="G77" s="23">
        <f>CASHFLOW!$I78</f>
        <v>0</v>
      </c>
      <c r="H77" s="7"/>
      <c r="I77" s="155"/>
      <c r="J77" s="23">
        <f>CASHFLOW!$J78</f>
        <v>0</v>
      </c>
      <c r="K77" s="7"/>
      <c r="L77" s="155"/>
      <c r="M77" s="130">
        <f>D77+G77+J77</f>
        <v>0</v>
      </c>
      <c r="N77" s="130">
        <f>E77+H77+K77</f>
        <v>0</v>
      </c>
      <c r="O77" s="131">
        <f>M77-N77</f>
        <v>0</v>
      </c>
      <c r="P77" s="132" t="str">
        <f t="shared" si="5"/>
        <v>OK</v>
      </c>
      <c r="Q77" s="156"/>
    </row>
    <row r="78" spans="1:17" ht="13.5" thickBot="1">
      <c r="A78" s="154"/>
      <c r="B78" s="64" t="str">
        <f>CASHFLOW!B79</f>
        <v>Market Research</v>
      </c>
      <c r="C78" s="64"/>
      <c r="D78" s="23">
        <f>CASHFLOW!$H79</f>
        <v>0</v>
      </c>
      <c r="E78" s="5"/>
      <c r="F78" s="155"/>
      <c r="G78" s="23">
        <f>CASHFLOW!$I79</f>
        <v>0</v>
      </c>
      <c r="H78" s="7"/>
      <c r="I78" s="155"/>
      <c r="J78" s="23">
        <f>CASHFLOW!$J79</f>
        <v>0</v>
      </c>
      <c r="K78" s="7"/>
      <c r="L78" s="155"/>
      <c r="M78" s="130">
        <f>D78+G78+J78</f>
        <v>0</v>
      </c>
      <c r="N78" s="130">
        <f>E78+H78+K78</f>
        <v>0</v>
      </c>
      <c r="O78" s="131">
        <f>M78-N78</f>
        <v>0</v>
      </c>
      <c r="P78" s="132" t="str">
        <f t="shared" si="5"/>
        <v>OK</v>
      </c>
      <c r="Q78" s="156"/>
    </row>
    <row r="79" spans="1:17" ht="13.5" thickBot="1">
      <c r="A79" s="154"/>
      <c r="B79" s="106" t="str">
        <f>CASHFLOW!B80</f>
        <v>Total Advertising</v>
      </c>
      <c r="C79" s="106"/>
      <c r="D79" s="112">
        <f>SUM(D77:D78)</f>
        <v>0</v>
      </c>
      <c r="E79" s="109">
        <f>SUM(E77:E78)</f>
        <v>0</v>
      </c>
      <c r="F79" s="155"/>
      <c r="G79" s="112">
        <f>SUM(G77:G78)</f>
        <v>0</v>
      </c>
      <c r="H79" s="109">
        <f>SUM(H77:H78)</f>
        <v>0</v>
      </c>
      <c r="I79" s="155"/>
      <c r="J79" s="112">
        <f>SUM(J77:J78)</f>
        <v>0</v>
      </c>
      <c r="K79" s="109">
        <f>SUM(K77:K78)</f>
        <v>0</v>
      </c>
      <c r="L79" s="155"/>
      <c r="M79" s="112">
        <f>SUM(M77:M78)</f>
        <v>0</v>
      </c>
      <c r="N79" s="109">
        <f>SUM(N77:N78)</f>
        <v>0</v>
      </c>
      <c r="O79" s="134">
        <f>SUM(O77:O78)</f>
        <v>0</v>
      </c>
      <c r="P79" s="167" t="str">
        <f t="shared" si="5"/>
        <v>OK</v>
      </c>
      <c r="Q79" s="156"/>
    </row>
    <row r="80" spans="1:17" ht="12.75">
      <c r="A80" s="154"/>
      <c r="B80" s="64" t="str">
        <f>CASHFLOW!B81</f>
        <v>Vehicle Tax</v>
      </c>
      <c r="C80" s="64"/>
      <c r="D80" s="23">
        <f>CASHFLOW!$H81</f>
        <v>0</v>
      </c>
      <c r="E80" s="5"/>
      <c r="F80" s="155"/>
      <c r="G80" s="23">
        <f>CASHFLOW!$I81</f>
        <v>0</v>
      </c>
      <c r="H80" s="7"/>
      <c r="I80" s="155"/>
      <c r="J80" s="23">
        <f>CASHFLOW!$J81</f>
        <v>0</v>
      </c>
      <c r="K80" s="7"/>
      <c r="L80" s="155"/>
      <c r="M80" s="130">
        <f aca="true" t="shared" si="13" ref="M80:N86">D80+G80+J80</f>
        <v>0</v>
      </c>
      <c r="N80" s="130">
        <f t="shared" si="13"/>
        <v>0</v>
      </c>
      <c r="O80" s="131">
        <f aca="true" t="shared" si="14" ref="O80:O86">M80-N80</f>
        <v>0</v>
      </c>
      <c r="P80" s="132" t="str">
        <f t="shared" si="5"/>
        <v>OK</v>
      </c>
      <c r="Q80" s="156"/>
    </row>
    <row r="81" spans="1:17" ht="12.75">
      <c r="A81" s="154"/>
      <c r="B81" s="64" t="str">
        <f>CASHFLOW!B82</f>
        <v>Insurance</v>
      </c>
      <c r="C81" s="64"/>
      <c r="D81" s="23">
        <f>CASHFLOW!$H82</f>
        <v>0</v>
      </c>
      <c r="E81" s="5"/>
      <c r="F81" s="155"/>
      <c r="G81" s="23">
        <f>CASHFLOW!$I82</f>
        <v>0</v>
      </c>
      <c r="H81" s="7"/>
      <c r="I81" s="155"/>
      <c r="J81" s="23">
        <f>CASHFLOW!$J82</f>
        <v>0</v>
      </c>
      <c r="K81" s="7"/>
      <c r="L81" s="155"/>
      <c r="M81" s="130">
        <f t="shared" si="13"/>
        <v>0</v>
      </c>
      <c r="N81" s="130">
        <f t="shared" si="13"/>
        <v>0</v>
      </c>
      <c r="O81" s="131">
        <f t="shared" si="14"/>
        <v>0</v>
      </c>
      <c r="P81" s="132" t="str">
        <f t="shared" si="5"/>
        <v>OK</v>
      </c>
      <c r="Q81" s="156"/>
    </row>
    <row r="82" spans="1:17" ht="12.75">
      <c r="A82" s="154"/>
      <c r="B82" s="64" t="str">
        <f>CASHFLOW!B83</f>
        <v>Petrol / Oil</v>
      </c>
      <c r="C82" s="64"/>
      <c r="D82" s="23">
        <f>CASHFLOW!$H83</f>
        <v>0</v>
      </c>
      <c r="E82" s="5"/>
      <c r="F82" s="155"/>
      <c r="G82" s="23">
        <f>CASHFLOW!$I83</f>
        <v>0</v>
      </c>
      <c r="H82" s="7"/>
      <c r="I82" s="155"/>
      <c r="J82" s="23">
        <f>CASHFLOW!$J83</f>
        <v>0</v>
      </c>
      <c r="K82" s="7"/>
      <c r="L82" s="155"/>
      <c r="M82" s="130">
        <f t="shared" si="13"/>
        <v>0</v>
      </c>
      <c r="N82" s="130">
        <f t="shared" si="13"/>
        <v>0</v>
      </c>
      <c r="O82" s="131">
        <f t="shared" si="14"/>
        <v>0</v>
      </c>
      <c r="P82" s="132" t="str">
        <f t="shared" si="5"/>
        <v>OK</v>
      </c>
      <c r="Q82" s="156"/>
    </row>
    <row r="83" spans="1:17" ht="12.75">
      <c r="A83" s="154"/>
      <c r="B83" s="64" t="str">
        <f>CASHFLOW!B84</f>
        <v>Vehicle Maintenance / MOT</v>
      </c>
      <c r="C83" s="64"/>
      <c r="D83" s="23">
        <f>CASHFLOW!$H84</f>
        <v>0</v>
      </c>
      <c r="E83" s="5"/>
      <c r="F83" s="155"/>
      <c r="G83" s="23">
        <f>CASHFLOW!$I84</f>
        <v>0</v>
      </c>
      <c r="H83" s="7"/>
      <c r="I83" s="155"/>
      <c r="J83" s="23">
        <f>CASHFLOW!$J84</f>
        <v>0</v>
      </c>
      <c r="K83" s="7"/>
      <c r="L83" s="155"/>
      <c r="M83" s="130">
        <f t="shared" si="13"/>
        <v>0</v>
      </c>
      <c r="N83" s="130">
        <f t="shared" si="13"/>
        <v>0</v>
      </c>
      <c r="O83" s="131">
        <f t="shared" si="14"/>
        <v>0</v>
      </c>
      <c r="P83" s="132" t="str">
        <f t="shared" si="5"/>
        <v>OK</v>
      </c>
      <c r="Q83" s="156"/>
    </row>
    <row r="84" spans="1:17" ht="12.75">
      <c r="A84" s="154"/>
      <c r="B84" s="64" t="str">
        <f>CASHFLOW!B85</f>
        <v>Mileage Costs Paid</v>
      </c>
      <c r="C84" s="64"/>
      <c r="D84" s="23">
        <f>CASHFLOW!$H85</f>
        <v>0</v>
      </c>
      <c r="E84" s="5"/>
      <c r="F84" s="155"/>
      <c r="G84" s="23">
        <f>CASHFLOW!$I85</f>
        <v>0</v>
      </c>
      <c r="H84" s="7"/>
      <c r="I84" s="155"/>
      <c r="J84" s="23">
        <f>CASHFLOW!$J85</f>
        <v>0</v>
      </c>
      <c r="K84" s="7"/>
      <c r="L84" s="155"/>
      <c r="M84" s="130">
        <f t="shared" si="13"/>
        <v>0</v>
      </c>
      <c r="N84" s="130">
        <f t="shared" si="13"/>
        <v>0</v>
      </c>
      <c r="O84" s="131">
        <f t="shared" si="14"/>
        <v>0</v>
      </c>
      <c r="P84" s="132" t="str">
        <f t="shared" si="5"/>
        <v>OK</v>
      </c>
      <c r="Q84" s="156"/>
    </row>
    <row r="85" spans="1:17" ht="12.75">
      <c r="A85" s="154"/>
      <c r="B85" s="64" t="str">
        <f>CASHFLOW!B86</f>
        <v>Other Travel costs</v>
      </c>
      <c r="C85" s="64"/>
      <c r="D85" s="23">
        <f>CASHFLOW!$H86</f>
        <v>0</v>
      </c>
      <c r="E85" s="5"/>
      <c r="F85" s="155"/>
      <c r="G85" s="23">
        <f>CASHFLOW!$I86</f>
        <v>0</v>
      </c>
      <c r="H85" s="7"/>
      <c r="I85" s="155"/>
      <c r="J85" s="23">
        <f>CASHFLOW!$J86</f>
        <v>0</v>
      </c>
      <c r="K85" s="7"/>
      <c r="L85" s="155"/>
      <c r="M85" s="130">
        <f t="shared" si="13"/>
        <v>0</v>
      </c>
      <c r="N85" s="130">
        <f t="shared" si="13"/>
        <v>0</v>
      </c>
      <c r="O85" s="131">
        <f t="shared" si="14"/>
        <v>0</v>
      </c>
      <c r="P85" s="132" t="str">
        <f t="shared" si="5"/>
        <v>OK</v>
      </c>
      <c r="Q85" s="156"/>
    </row>
    <row r="86" spans="1:17" ht="13.5" thickBot="1">
      <c r="A86" s="154"/>
      <c r="B86" s="69" t="str">
        <f>CASHFLOW!B87</f>
        <v>Other</v>
      </c>
      <c r="C86" s="64"/>
      <c r="D86" s="23">
        <f>CASHFLOW!$H87</f>
        <v>0</v>
      </c>
      <c r="E86" s="5"/>
      <c r="F86" s="155"/>
      <c r="G86" s="23">
        <f>CASHFLOW!$I87</f>
        <v>0</v>
      </c>
      <c r="H86" s="7"/>
      <c r="I86" s="155"/>
      <c r="J86" s="23">
        <f>CASHFLOW!$J87</f>
        <v>0</v>
      </c>
      <c r="K86" s="7"/>
      <c r="L86" s="155"/>
      <c r="M86" s="130">
        <f t="shared" si="13"/>
        <v>0</v>
      </c>
      <c r="N86" s="130">
        <f t="shared" si="13"/>
        <v>0</v>
      </c>
      <c r="O86" s="131">
        <f t="shared" si="14"/>
        <v>0</v>
      </c>
      <c r="P86" s="132" t="str">
        <f t="shared" si="5"/>
        <v>OK</v>
      </c>
      <c r="Q86" s="156"/>
    </row>
    <row r="87" spans="1:17" ht="13.5" thickBot="1">
      <c r="A87" s="154"/>
      <c r="B87" s="106" t="str">
        <f>CASHFLOW!B88</f>
        <v>Total Transport</v>
      </c>
      <c r="C87" s="106"/>
      <c r="D87" s="112">
        <f>SUM(D80:D86)</f>
        <v>0</v>
      </c>
      <c r="E87" s="109">
        <f>SUM(E80:E86)</f>
        <v>0</v>
      </c>
      <c r="F87" s="155"/>
      <c r="G87" s="112">
        <f>SUM(G80:G86)</f>
        <v>0</v>
      </c>
      <c r="H87" s="109">
        <f>SUM(H80:H86)</f>
        <v>0</v>
      </c>
      <c r="I87" s="155"/>
      <c r="J87" s="112">
        <f>SUM(J80:J86)</f>
        <v>0</v>
      </c>
      <c r="K87" s="109">
        <f>SUM(K80:K86)</f>
        <v>0</v>
      </c>
      <c r="L87" s="155"/>
      <c r="M87" s="112">
        <f>SUM(M80:M86)</f>
        <v>0</v>
      </c>
      <c r="N87" s="109">
        <f>SUM(N80:N86)</f>
        <v>0</v>
      </c>
      <c r="O87" s="134">
        <f>SUM(O80:O86)</f>
        <v>0</v>
      </c>
      <c r="P87" s="167" t="str">
        <f t="shared" si="5"/>
        <v>OK</v>
      </c>
      <c r="Q87" s="156"/>
    </row>
    <row r="88" spans="1:17" ht="12.75">
      <c r="A88" s="154"/>
      <c r="B88" s="64" t="str">
        <f>CASHFLOW!B89</f>
        <v>Quality Assurance</v>
      </c>
      <c r="C88" s="64"/>
      <c r="D88" s="23">
        <f>CASHFLOW!$H89</f>
        <v>0</v>
      </c>
      <c r="E88" s="5"/>
      <c r="F88" s="155"/>
      <c r="G88" s="23">
        <f>CASHFLOW!$I89</f>
        <v>0</v>
      </c>
      <c r="H88" s="7"/>
      <c r="I88" s="155"/>
      <c r="J88" s="23">
        <f>CASHFLOW!$J89</f>
        <v>0</v>
      </c>
      <c r="K88" s="7"/>
      <c r="L88" s="155"/>
      <c r="M88" s="130">
        <f aca="true" t="shared" si="15" ref="M88:N90">D88+G88+J88</f>
        <v>0</v>
      </c>
      <c r="N88" s="130">
        <f t="shared" si="15"/>
        <v>0</v>
      </c>
      <c r="O88" s="131">
        <f>M88-N88</f>
        <v>0</v>
      </c>
      <c r="P88" s="132" t="str">
        <f t="shared" si="5"/>
        <v>OK</v>
      </c>
      <c r="Q88" s="156"/>
    </row>
    <row r="89" spans="1:17" ht="12.75">
      <c r="A89" s="154"/>
      <c r="B89" s="64" t="str">
        <f>CASHFLOW!B90</f>
        <v>I</v>
      </c>
      <c r="C89" s="64"/>
      <c r="D89" s="23">
        <f>CASHFLOW!$H90</f>
        <v>0</v>
      </c>
      <c r="E89" s="5"/>
      <c r="F89" s="155"/>
      <c r="G89" s="23">
        <f>CASHFLOW!$I89</f>
        <v>0</v>
      </c>
      <c r="H89" s="7"/>
      <c r="I89" s="155"/>
      <c r="J89" s="23">
        <f>CASHFLOW!$J90</f>
        <v>0</v>
      </c>
      <c r="K89" s="7"/>
      <c r="L89" s="155"/>
      <c r="M89" s="130">
        <f t="shared" si="15"/>
        <v>0</v>
      </c>
      <c r="N89" s="130">
        <f t="shared" si="15"/>
        <v>0</v>
      </c>
      <c r="O89" s="131">
        <f>M89-N89</f>
        <v>0</v>
      </c>
      <c r="P89" s="132" t="str">
        <f t="shared" si="5"/>
        <v>OK</v>
      </c>
      <c r="Q89" s="156"/>
    </row>
    <row r="90" spans="1:17" ht="13.5" thickBot="1">
      <c r="A90" s="154"/>
      <c r="B90" s="64" t="str">
        <f>CASHFLOW!B91</f>
        <v>ii</v>
      </c>
      <c r="C90" s="64"/>
      <c r="D90" s="23">
        <f>CASHFLOW!$H91</f>
        <v>0</v>
      </c>
      <c r="E90" s="5"/>
      <c r="F90" s="155"/>
      <c r="G90" s="23">
        <f>CASHFLOW!$I90</f>
        <v>0</v>
      </c>
      <c r="H90" s="7"/>
      <c r="I90" s="155"/>
      <c r="J90" s="23">
        <f>CASHFLOW!$J91</f>
        <v>0</v>
      </c>
      <c r="K90" s="7"/>
      <c r="L90" s="155"/>
      <c r="M90" s="130">
        <f t="shared" si="15"/>
        <v>0</v>
      </c>
      <c r="N90" s="130">
        <f t="shared" si="15"/>
        <v>0</v>
      </c>
      <c r="O90" s="131">
        <f>M90-N90</f>
        <v>0</v>
      </c>
      <c r="P90" s="132" t="str">
        <f t="shared" si="5"/>
        <v>OK</v>
      </c>
      <c r="Q90" s="156"/>
    </row>
    <row r="91" spans="1:17" ht="13.5" thickBot="1">
      <c r="A91" s="154"/>
      <c r="B91" s="106" t="str">
        <f>CASHFLOW!B92</f>
        <v>Total Quality Assurance</v>
      </c>
      <c r="C91" s="106"/>
      <c r="D91" s="112">
        <f>SUM(D88:D90)</f>
        <v>0</v>
      </c>
      <c r="E91" s="109">
        <f>SUM(E88:E90)</f>
        <v>0</v>
      </c>
      <c r="F91" s="155"/>
      <c r="G91" s="112">
        <f>SUM(G88:G90)</f>
        <v>0</v>
      </c>
      <c r="H91" s="109">
        <f>SUM(H88:H90)</f>
        <v>0</v>
      </c>
      <c r="I91" s="155"/>
      <c r="J91" s="112">
        <f>SUM(J88:J90)</f>
        <v>0</v>
      </c>
      <c r="K91" s="109">
        <f>SUM(K88:K90)</f>
        <v>0</v>
      </c>
      <c r="L91" s="155"/>
      <c r="M91" s="112">
        <f>SUM(M88:M90)</f>
        <v>0</v>
      </c>
      <c r="N91" s="109">
        <f>SUM(N88:N90)</f>
        <v>0</v>
      </c>
      <c r="O91" s="134">
        <f>SUM(O88:O90)</f>
        <v>0</v>
      </c>
      <c r="P91" s="167" t="str">
        <f t="shared" si="5"/>
        <v>OK</v>
      </c>
      <c r="Q91" s="156"/>
    </row>
    <row r="92" spans="1:17" ht="13.5" thickBot="1">
      <c r="A92" s="154"/>
      <c r="B92" s="106" t="s">
        <v>36</v>
      </c>
      <c r="C92" s="106"/>
      <c r="D92" s="112">
        <f>SUM(D91,D87,D79,D76,D73,D66,D52,D48,D38)</f>
        <v>0</v>
      </c>
      <c r="E92" s="109">
        <f>SUM(E91,E87,E79,E76,E73,E66,E52,E48,E38)</f>
        <v>0</v>
      </c>
      <c r="F92" s="155"/>
      <c r="G92" s="112">
        <f>SUM(G91,G87,G79,G76,G73,G66,G52,G48,G38)</f>
        <v>0</v>
      </c>
      <c r="H92" s="109">
        <f>SUM(H91,H87,H79,H76,H73,H66,H52,H48,H38)</f>
        <v>0</v>
      </c>
      <c r="I92" s="155"/>
      <c r="J92" s="112">
        <f>SUM(J91,J87,J79,J76,J73,J66,J52,J48,J38)</f>
        <v>0</v>
      </c>
      <c r="K92" s="109">
        <f>SUM(K91,K87,K79,K76,K73,K66,K52,K48,K38)</f>
        <v>0</v>
      </c>
      <c r="L92" s="155"/>
      <c r="M92" s="112">
        <f>SUM(M91,M87,M79,M76,M73,M66,M52,M48,M38)</f>
        <v>0</v>
      </c>
      <c r="N92" s="109">
        <f>SUM(N91,N87,N79,N76,N73,N66,N52,N48,N38)</f>
        <v>0</v>
      </c>
      <c r="O92" s="134">
        <f>SUM(O91,O87,O79,O76,O73,O66,O52,O48,O38)</f>
        <v>0</v>
      </c>
      <c r="P92" s="168" t="str">
        <f t="shared" si="5"/>
        <v>OK</v>
      </c>
      <c r="Q92" s="156"/>
    </row>
    <row r="93" spans="1:17" ht="12.75" thickBot="1">
      <c r="A93" s="154"/>
      <c r="B93" s="61"/>
      <c r="C93" s="61"/>
      <c r="D93" s="137"/>
      <c r="E93" s="137"/>
      <c r="F93" s="155"/>
      <c r="G93" s="74"/>
      <c r="H93" s="74"/>
      <c r="I93" s="155"/>
      <c r="J93" s="74"/>
      <c r="K93" s="74"/>
      <c r="L93" s="155"/>
      <c r="M93" s="74"/>
      <c r="N93" s="74"/>
      <c r="O93" s="74"/>
      <c r="P93" s="74"/>
      <c r="Q93" s="156"/>
    </row>
    <row r="94" spans="1:17" ht="12.75">
      <c r="A94" s="154"/>
      <c r="B94" s="169" t="s">
        <v>91</v>
      </c>
      <c r="C94" s="169"/>
      <c r="D94" s="138">
        <f>D28</f>
        <v>0</v>
      </c>
      <c r="E94" s="139">
        <f>E28</f>
        <v>0</v>
      </c>
      <c r="F94" s="140"/>
      <c r="G94" s="138">
        <f>G28</f>
        <v>0</v>
      </c>
      <c r="H94" s="139">
        <f>H28</f>
        <v>0</v>
      </c>
      <c r="I94" s="140"/>
      <c r="J94" s="138">
        <f>J28</f>
        <v>0</v>
      </c>
      <c r="K94" s="139">
        <f>K28</f>
        <v>0</v>
      </c>
      <c r="L94" s="140"/>
      <c r="M94" s="138">
        <f>M28</f>
        <v>0</v>
      </c>
      <c r="N94" s="139">
        <f>N28</f>
        <v>0</v>
      </c>
      <c r="O94" s="141">
        <f>O28</f>
        <v>0</v>
      </c>
      <c r="P94" s="142" t="str">
        <f>IF(O94=0,"OK",IF(O94&gt;0,"Credit",IF(O94&lt;0,"Defecit")))</f>
        <v>OK</v>
      </c>
      <c r="Q94" s="156"/>
    </row>
    <row r="95" spans="1:17" ht="13.5" thickBot="1">
      <c r="A95" s="154"/>
      <c r="B95" s="169" t="s">
        <v>92</v>
      </c>
      <c r="C95" s="169"/>
      <c r="D95" s="143">
        <f>D92</f>
        <v>0</v>
      </c>
      <c r="E95" s="144">
        <f>E92</f>
        <v>0</v>
      </c>
      <c r="F95" s="140"/>
      <c r="G95" s="143">
        <f>G92</f>
        <v>0</v>
      </c>
      <c r="H95" s="144">
        <f>H92</f>
        <v>0</v>
      </c>
      <c r="I95" s="140"/>
      <c r="J95" s="143">
        <f>J92</f>
        <v>0</v>
      </c>
      <c r="K95" s="144">
        <f>K92</f>
        <v>0</v>
      </c>
      <c r="L95" s="140"/>
      <c r="M95" s="143">
        <f>M92</f>
        <v>0</v>
      </c>
      <c r="N95" s="144">
        <f>N92</f>
        <v>0</v>
      </c>
      <c r="O95" s="145">
        <f>O92</f>
        <v>0</v>
      </c>
      <c r="P95" s="146" t="str">
        <f>IF(O95=0,"OK",IF(O95&gt;0,"Underspent",IF(O95&lt;0,"Overspent")))</f>
        <v>OK</v>
      </c>
      <c r="Q95" s="156"/>
    </row>
    <row r="96" spans="1:17" ht="13.5" thickBot="1">
      <c r="A96" s="154"/>
      <c r="B96" s="169" t="s">
        <v>93</v>
      </c>
      <c r="C96" s="169"/>
      <c r="D96" s="147">
        <f>D94-D95</f>
        <v>0</v>
      </c>
      <c r="E96" s="148">
        <f>E94-E95</f>
        <v>0</v>
      </c>
      <c r="F96" s="149"/>
      <c r="G96" s="147">
        <f>G94-G95</f>
        <v>0</v>
      </c>
      <c r="H96" s="148">
        <f>H94-H95</f>
        <v>0</v>
      </c>
      <c r="I96" s="149"/>
      <c r="J96" s="147">
        <f>J94-J95</f>
        <v>0</v>
      </c>
      <c r="K96" s="148">
        <f>K94-K95</f>
        <v>0</v>
      </c>
      <c r="L96" s="149"/>
      <c r="M96" s="147">
        <f>M94-M95</f>
        <v>0</v>
      </c>
      <c r="N96" s="148">
        <f>N94-N95</f>
        <v>0</v>
      </c>
      <c r="O96" s="155"/>
      <c r="P96" s="155"/>
      <c r="Q96" s="156"/>
    </row>
    <row r="97" spans="1:17" ht="6" customHeight="1" thickBot="1">
      <c r="A97" s="154"/>
      <c r="B97" s="169"/>
      <c r="C97" s="169"/>
      <c r="D97" s="170"/>
      <c r="E97" s="170"/>
      <c r="G97" s="170"/>
      <c r="H97" s="170"/>
      <c r="J97" s="170"/>
      <c r="K97" s="170"/>
      <c r="M97" s="170"/>
      <c r="N97" s="170"/>
      <c r="Q97" s="156"/>
    </row>
    <row r="98" spans="1:17" ht="21.75" customHeight="1" thickBot="1">
      <c r="A98" s="154"/>
      <c r="B98" s="169"/>
      <c r="C98" s="169"/>
      <c r="D98" s="170"/>
      <c r="E98" s="170"/>
      <c r="G98" s="170"/>
      <c r="H98" s="170"/>
      <c r="J98" s="355" t="str">
        <f>IF(N94&lt;M94,"WARNING YOUR INCOME IS LESS THAN BUDGETED","YOUR INCOME IS OK")</f>
        <v>YOUR INCOME IS OK</v>
      </c>
      <c r="K98" s="356"/>
      <c r="L98" s="356"/>
      <c r="M98" s="356"/>
      <c r="N98" s="356"/>
      <c r="O98" s="356"/>
      <c r="P98" s="357"/>
      <c r="Q98" s="156"/>
    </row>
    <row r="99" spans="1:17" ht="6.75" customHeight="1" thickBot="1">
      <c r="A99" s="154"/>
      <c r="B99" s="169"/>
      <c r="C99" s="169"/>
      <c r="D99" s="170"/>
      <c r="E99" s="170"/>
      <c r="G99" s="170"/>
      <c r="H99" s="170"/>
      <c r="J99" s="170"/>
      <c r="K99" s="171"/>
      <c r="L99" s="171"/>
      <c r="M99" s="171"/>
      <c r="N99" s="171"/>
      <c r="O99" s="171"/>
      <c r="P99" s="171"/>
      <c r="Q99" s="156"/>
    </row>
    <row r="100" spans="1:17" ht="21.75" customHeight="1" thickBot="1">
      <c r="A100" s="154"/>
      <c r="B100" s="155"/>
      <c r="C100" s="155"/>
      <c r="D100" s="155"/>
      <c r="E100" s="155"/>
      <c r="G100" s="155"/>
      <c r="H100" s="155"/>
      <c r="J100" s="355" t="str">
        <f>IF(N95&gt;M95,"WARNING YOUR EXPENDITURE IS MORE THAN YOUR BUDGET","YOUR EXPENDITURE IS OK")</f>
        <v>YOUR EXPENDITURE IS OK</v>
      </c>
      <c r="K100" s="356"/>
      <c r="L100" s="356"/>
      <c r="M100" s="356"/>
      <c r="N100" s="356"/>
      <c r="O100" s="356"/>
      <c r="P100" s="357"/>
      <c r="Q100" s="156"/>
    </row>
    <row r="101" spans="1:17" ht="12.75" thickBot="1">
      <c r="A101" s="172"/>
      <c r="B101" s="173"/>
      <c r="C101" s="173"/>
      <c r="D101" s="173"/>
      <c r="E101" s="173"/>
      <c r="F101" s="173"/>
      <c r="G101" s="173"/>
      <c r="H101" s="173"/>
      <c r="I101" s="173"/>
      <c r="J101" s="173"/>
      <c r="K101" s="173"/>
      <c r="L101" s="173"/>
      <c r="M101" s="173"/>
      <c r="N101" s="173"/>
      <c r="O101" s="173"/>
      <c r="P101" s="173"/>
      <c r="Q101" s="174"/>
    </row>
    <row r="104" ht="12.75"/>
    <row r="105" ht="12.75"/>
  </sheetData>
  <sheetProtection selectLockedCells="1"/>
  <mergeCells count="15">
    <mergeCell ref="A5:B5"/>
    <mergeCell ref="M10:N10"/>
    <mergeCell ref="B10:B11"/>
    <mergeCell ref="D10:E10"/>
    <mergeCell ref="G10:H10"/>
    <mergeCell ref="J10:K10"/>
    <mergeCell ref="D7:O7"/>
    <mergeCell ref="E3:G3"/>
    <mergeCell ref="H3:J3"/>
    <mergeCell ref="L3:P5"/>
    <mergeCell ref="D5:K5"/>
    <mergeCell ref="J100:P100"/>
    <mergeCell ref="O10:O11"/>
    <mergeCell ref="J13:O13"/>
    <mergeCell ref="J98:P98"/>
  </mergeCells>
  <printOptions horizontalCentered="1" verticalCentered="1"/>
  <pageMargins left="0.2" right="0.19" top="0.17" bottom="0.16" header="0.17" footer="0.16"/>
  <pageSetup fitToHeight="2" fitToWidth="1" horizontalDpi="600" verticalDpi="600" orientation="landscape" paperSize="9" scale="81" r:id="rId2"/>
  <legacy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V101"/>
  <sheetViews>
    <sheetView showGridLines="0" showRowColHeaders="0" zoomScalePageLayoutView="0" workbookViewId="0" topLeftCell="A1">
      <selection activeCell="D5" sqref="D5:K5"/>
    </sheetView>
  </sheetViews>
  <sheetFormatPr defaultColWidth="9.00390625" defaultRowHeight="12.75"/>
  <cols>
    <col min="1" max="1" width="4.125" style="157" customWidth="1"/>
    <col min="2" max="2" width="24.00390625" style="157" customWidth="1"/>
    <col min="3" max="3" width="1.4921875" style="157" customWidth="1"/>
    <col min="4" max="4" width="9.50390625" style="157" customWidth="1"/>
    <col min="5" max="5" width="10.125" style="157" customWidth="1"/>
    <col min="6" max="6" width="1.4921875" style="157" customWidth="1"/>
    <col min="7" max="7" width="9.375" style="157" customWidth="1"/>
    <col min="8" max="8" width="9.50390625" style="157" customWidth="1"/>
    <col min="9" max="9" width="1.4921875" style="157" customWidth="1"/>
    <col min="10" max="10" width="9.625" style="157" customWidth="1"/>
    <col min="11" max="11" width="9.375" style="157" customWidth="1"/>
    <col min="12" max="12" width="1.4921875" style="157" customWidth="1"/>
    <col min="13" max="13" width="11.125" style="157" customWidth="1"/>
    <col min="14" max="14" width="10.875" style="157" customWidth="1"/>
    <col min="15" max="15" width="10.625" style="157" customWidth="1"/>
    <col min="16" max="16" width="9.50390625" style="157" customWidth="1"/>
    <col min="17" max="17" width="4.125" style="157" customWidth="1"/>
    <col min="18" max="16384" width="9.00390625" style="157" customWidth="1"/>
  </cols>
  <sheetData>
    <row r="1" s="150" customFormat="1" ht="12.75" thickBot="1">
      <c r="V1" s="151"/>
    </row>
    <row r="2" spans="1:22" s="27" customFormat="1" ht="6.75" customHeight="1" thickBot="1">
      <c r="A2" s="28"/>
      <c r="B2" s="29"/>
      <c r="C2" s="29"/>
      <c r="D2" s="29"/>
      <c r="E2" s="29"/>
      <c r="F2" s="29"/>
      <c r="G2" s="29"/>
      <c r="H2" s="29"/>
      <c r="I2" s="29"/>
      <c r="J2" s="29"/>
      <c r="K2" s="29"/>
      <c r="L2" s="29"/>
      <c r="M2" s="29"/>
      <c r="N2" s="29"/>
      <c r="O2" s="29"/>
      <c r="P2" s="29"/>
      <c r="Q2" s="30"/>
      <c r="V2" s="33"/>
    </row>
    <row r="3" spans="1:22" s="27" customFormat="1" ht="18.75" customHeight="1" thickBot="1">
      <c r="A3" s="31"/>
      <c r="B3" s="152" t="str">
        <f>IF(H3=0,"Please insert date completed","")</f>
        <v>Please insert date completed</v>
      </c>
      <c r="E3" s="303" t="s">
        <v>153</v>
      </c>
      <c r="F3" s="303"/>
      <c r="G3" s="303"/>
      <c r="H3" s="346">
        <f>CASHFLOW!H3</f>
        <v>0</v>
      </c>
      <c r="I3" s="347"/>
      <c r="J3" s="348"/>
      <c r="K3" s="21"/>
      <c r="L3" s="335" t="s">
        <v>174</v>
      </c>
      <c r="M3" s="336"/>
      <c r="N3" s="336"/>
      <c r="O3" s="336"/>
      <c r="P3" s="337"/>
      <c r="Q3" s="32"/>
      <c r="V3" s="33"/>
    </row>
    <row r="4" spans="1:22" s="27" customFormat="1" ht="6" customHeight="1" thickBot="1">
      <c r="A4" s="31"/>
      <c r="B4" s="21"/>
      <c r="L4" s="338"/>
      <c r="M4" s="339"/>
      <c r="N4" s="339"/>
      <c r="O4" s="339"/>
      <c r="P4" s="340"/>
      <c r="Q4" s="32"/>
      <c r="V4" s="33"/>
    </row>
    <row r="5" spans="1:22" s="27" customFormat="1" ht="24.75" customHeight="1" thickBot="1">
      <c r="A5" s="333"/>
      <c r="B5" s="334"/>
      <c r="C5" s="153"/>
      <c r="D5" s="330" t="str">
        <f>'Staff Salaries'!C3</f>
        <v>Setting Name: </v>
      </c>
      <c r="E5" s="331"/>
      <c r="F5" s="331"/>
      <c r="G5" s="331"/>
      <c r="H5" s="331"/>
      <c r="I5" s="331"/>
      <c r="J5" s="331"/>
      <c r="K5" s="332"/>
      <c r="L5" s="341"/>
      <c r="M5" s="342"/>
      <c r="N5" s="342"/>
      <c r="O5" s="342"/>
      <c r="P5" s="343"/>
      <c r="Q5" s="34"/>
      <c r="V5" s="33"/>
    </row>
    <row r="6" spans="1:22" s="27" customFormat="1" ht="6" customHeight="1" thickBot="1">
      <c r="A6" s="31"/>
      <c r="B6" s="21"/>
      <c r="Q6" s="32"/>
      <c r="V6" s="33"/>
    </row>
    <row r="7" spans="1:22" ht="42.75" customHeight="1" thickBot="1">
      <c r="A7" s="154"/>
      <c r="B7" s="155"/>
      <c r="C7" s="155"/>
      <c r="D7" s="349" t="s">
        <v>154</v>
      </c>
      <c r="E7" s="350"/>
      <c r="F7" s="350"/>
      <c r="G7" s="350"/>
      <c r="H7" s="350"/>
      <c r="I7" s="350"/>
      <c r="J7" s="350"/>
      <c r="K7" s="350"/>
      <c r="L7" s="350"/>
      <c r="M7" s="350"/>
      <c r="N7" s="350"/>
      <c r="O7" s="351"/>
      <c r="P7" s="155"/>
      <c r="Q7" s="156"/>
      <c r="V7" s="33"/>
    </row>
    <row r="8" spans="1:22" s="27" customFormat="1" ht="6" customHeight="1">
      <c r="A8" s="31"/>
      <c r="B8" s="21"/>
      <c r="Q8" s="32"/>
      <c r="V8" s="33"/>
    </row>
    <row r="9" spans="1:22" s="160" customFormat="1" ht="18" thickBot="1">
      <c r="A9" s="154"/>
      <c r="B9" s="155"/>
      <c r="C9" s="129"/>
      <c r="D9" s="158"/>
      <c r="E9" s="158"/>
      <c r="F9" s="158"/>
      <c r="G9" s="158"/>
      <c r="H9" s="158"/>
      <c r="I9" s="158"/>
      <c r="J9" s="158"/>
      <c r="K9" s="158"/>
      <c r="L9" s="158"/>
      <c r="M9" s="158"/>
      <c r="N9" s="158"/>
      <c r="O9" s="158"/>
      <c r="P9" s="158"/>
      <c r="Q9" s="159"/>
      <c r="V9" s="52"/>
    </row>
    <row r="10" spans="1:17" ht="24">
      <c r="A10" s="161"/>
      <c r="B10" s="363">
        <f>CASHFLOW!B9</f>
        <v>0</v>
      </c>
      <c r="C10" s="26"/>
      <c r="D10" s="344" t="s">
        <v>141</v>
      </c>
      <c r="E10" s="345"/>
      <c r="G10" s="344" t="s">
        <v>142</v>
      </c>
      <c r="H10" s="345"/>
      <c r="J10" s="344" t="s">
        <v>143</v>
      </c>
      <c r="K10" s="345"/>
      <c r="M10" s="344" t="s">
        <v>129</v>
      </c>
      <c r="N10" s="345"/>
      <c r="O10" s="358" t="s">
        <v>135</v>
      </c>
      <c r="P10" s="100"/>
      <c r="Q10" s="156"/>
    </row>
    <row r="11" spans="1:17" ht="24.75" thickBot="1">
      <c r="A11" s="154"/>
      <c r="B11" s="364"/>
      <c r="C11" s="26"/>
      <c r="D11" s="94" t="s">
        <v>136</v>
      </c>
      <c r="E11" s="162" t="s">
        <v>137</v>
      </c>
      <c r="G11" s="94" t="s">
        <v>136</v>
      </c>
      <c r="H11" s="162" t="s">
        <v>137</v>
      </c>
      <c r="J11" s="94" t="s">
        <v>136</v>
      </c>
      <c r="K11" s="162" t="s">
        <v>137</v>
      </c>
      <c r="M11" s="94" t="s">
        <v>136</v>
      </c>
      <c r="N11" s="162" t="s">
        <v>137</v>
      </c>
      <c r="O11" s="359"/>
      <c r="P11" s="100"/>
      <c r="Q11" s="156"/>
    </row>
    <row r="12" spans="1:17" ht="14.25" thickBot="1">
      <c r="A12" s="154"/>
      <c r="B12" s="163"/>
      <c r="C12" s="163"/>
      <c r="D12" s="100"/>
      <c r="E12" s="100"/>
      <c r="G12" s="100"/>
      <c r="H12" s="100"/>
      <c r="J12" s="100"/>
      <c r="K12" s="100"/>
      <c r="M12" s="100"/>
      <c r="N12" s="100"/>
      <c r="O12" s="100"/>
      <c r="P12" s="100"/>
      <c r="Q12" s="156"/>
    </row>
    <row r="13" spans="1:17" ht="18" thickBot="1">
      <c r="A13" s="154"/>
      <c r="B13" s="164" t="s">
        <v>170</v>
      </c>
      <c r="C13" s="164"/>
      <c r="D13" s="61"/>
      <c r="E13" s="61"/>
      <c r="G13" s="61"/>
      <c r="H13" s="61"/>
      <c r="J13" s="360" t="s">
        <v>176</v>
      </c>
      <c r="K13" s="361"/>
      <c r="L13" s="361"/>
      <c r="M13" s="361"/>
      <c r="N13" s="361"/>
      <c r="O13" s="362"/>
      <c r="P13" s="61"/>
      <c r="Q13" s="156"/>
    </row>
    <row r="14" spans="1:17" ht="12">
      <c r="A14" s="154"/>
      <c r="B14" s="155"/>
      <c r="C14" s="155"/>
      <c r="D14" s="61"/>
      <c r="E14" s="61"/>
      <c r="G14" s="61"/>
      <c r="H14" s="61"/>
      <c r="J14" s="61"/>
      <c r="K14" s="61"/>
      <c r="M14" s="61"/>
      <c r="N14" s="61"/>
      <c r="O14" s="61"/>
      <c r="P14" s="61"/>
      <c r="Q14" s="156"/>
    </row>
    <row r="15" spans="1:17" ht="12.75">
      <c r="A15" s="154"/>
      <c r="B15" s="64" t="str">
        <f>CASHFLOW!B15</f>
        <v>Early Education Entitlement</v>
      </c>
      <c r="C15" s="64"/>
      <c r="D15" s="23">
        <f>CASHFLOW!$L15</f>
        <v>0</v>
      </c>
      <c r="E15" s="5"/>
      <c r="F15" s="155"/>
      <c r="G15" s="23">
        <f>CASHFLOW!$M15</f>
        <v>0</v>
      </c>
      <c r="H15" s="5"/>
      <c r="I15" s="155"/>
      <c r="J15" s="23">
        <f>CASHFLOW!$N15</f>
        <v>0</v>
      </c>
      <c r="K15" s="5"/>
      <c r="L15" s="155"/>
      <c r="M15" s="130">
        <f>D15+G15+J15</f>
        <v>0</v>
      </c>
      <c r="N15" s="130">
        <f>E15+H15+K15</f>
        <v>0</v>
      </c>
      <c r="O15" s="131">
        <f>N15-M15</f>
        <v>0</v>
      </c>
      <c r="P15" s="132" t="str">
        <f aca="true" t="shared" si="0" ref="P15:P26">IF(O15=0,"OK",IF(O15&gt;0,"Credit",IF(O15&lt;0,"Defecit")))</f>
        <v>OK</v>
      </c>
      <c r="Q15" s="156"/>
    </row>
    <row r="16" spans="1:17" ht="12.75">
      <c r="A16" s="154"/>
      <c r="B16" s="64" t="str">
        <f>CASHFLOW!B16</f>
        <v>Fees From parents</v>
      </c>
      <c r="C16" s="64"/>
      <c r="D16" s="23">
        <f>CASHFLOW!$L16</f>
        <v>0</v>
      </c>
      <c r="E16" s="5"/>
      <c r="F16" s="155"/>
      <c r="G16" s="23">
        <f>CASHFLOW!$M16</f>
        <v>0</v>
      </c>
      <c r="H16" s="5"/>
      <c r="I16" s="155"/>
      <c r="J16" s="23">
        <f>CASHFLOW!$N16</f>
        <v>0</v>
      </c>
      <c r="K16" s="5"/>
      <c r="L16" s="155"/>
      <c r="M16" s="130">
        <f aca="true" t="shared" si="1" ref="M16:N26">D16+G16+J16</f>
        <v>0</v>
      </c>
      <c r="N16" s="130">
        <f t="shared" si="1"/>
        <v>0</v>
      </c>
      <c r="O16" s="131">
        <f aca="true" t="shared" si="2" ref="O16:O26">N16-M16</f>
        <v>0</v>
      </c>
      <c r="P16" s="132" t="str">
        <f t="shared" si="0"/>
        <v>OK</v>
      </c>
      <c r="Q16" s="156"/>
    </row>
    <row r="17" spans="1:17" ht="12.75">
      <c r="A17" s="154"/>
      <c r="B17" s="64" t="str">
        <f>CASHFLOW!B17</f>
        <v>Bank Loans</v>
      </c>
      <c r="C17" s="64"/>
      <c r="D17" s="23">
        <f>CASHFLOW!$L17</f>
        <v>0</v>
      </c>
      <c r="E17" s="5"/>
      <c r="F17" s="155"/>
      <c r="G17" s="23">
        <f>CASHFLOW!$M17</f>
        <v>0</v>
      </c>
      <c r="H17" s="5"/>
      <c r="I17" s="155"/>
      <c r="J17" s="23">
        <f>CASHFLOW!$N17</f>
        <v>0</v>
      </c>
      <c r="K17" s="5"/>
      <c r="L17" s="155"/>
      <c r="M17" s="130">
        <f t="shared" si="1"/>
        <v>0</v>
      </c>
      <c r="N17" s="130">
        <f t="shared" si="1"/>
        <v>0</v>
      </c>
      <c r="O17" s="131">
        <f t="shared" si="2"/>
        <v>0</v>
      </c>
      <c r="P17" s="132" t="str">
        <f t="shared" si="0"/>
        <v>OK</v>
      </c>
      <c r="Q17" s="156"/>
    </row>
    <row r="18" spans="1:17" ht="12.75">
      <c r="A18" s="154"/>
      <c r="B18" s="64" t="str">
        <f>CASHFLOW!B18</f>
        <v>Local Authority Grants</v>
      </c>
      <c r="C18" s="64"/>
      <c r="D18" s="23">
        <f>CASHFLOW!$L18</f>
        <v>0</v>
      </c>
      <c r="E18" s="5"/>
      <c r="F18" s="155"/>
      <c r="G18" s="23">
        <f>CASHFLOW!$M18</f>
        <v>0</v>
      </c>
      <c r="H18" s="5"/>
      <c r="I18" s="155"/>
      <c r="J18" s="23">
        <f>CASHFLOW!$N18</f>
        <v>0</v>
      </c>
      <c r="K18" s="5"/>
      <c r="L18" s="155"/>
      <c r="M18" s="130">
        <f t="shared" si="1"/>
        <v>0</v>
      </c>
      <c r="N18" s="130">
        <f t="shared" si="1"/>
        <v>0</v>
      </c>
      <c r="O18" s="131">
        <f t="shared" si="2"/>
        <v>0</v>
      </c>
      <c r="P18" s="132" t="str">
        <f t="shared" si="0"/>
        <v>OK</v>
      </c>
      <c r="Q18" s="156"/>
    </row>
    <row r="19" spans="1:17" ht="12.75">
      <c r="A19" s="154"/>
      <c r="B19" s="64" t="str">
        <f>CASHFLOW!B19</f>
        <v>Early Years Partnership Grants</v>
      </c>
      <c r="C19" s="64"/>
      <c r="D19" s="23">
        <f>CASHFLOW!$L19</f>
        <v>0</v>
      </c>
      <c r="E19" s="7"/>
      <c r="F19" s="155"/>
      <c r="G19" s="23">
        <f>CASHFLOW!$M19</f>
        <v>0</v>
      </c>
      <c r="H19" s="5"/>
      <c r="I19" s="155"/>
      <c r="J19" s="23">
        <f>CASHFLOW!$N19</f>
        <v>0</v>
      </c>
      <c r="K19" s="7"/>
      <c r="L19" s="155"/>
      <c r="M19" s="130">
        <f t="shared" si="1"/>
        <v>0</v>
      </c>
      <c r="N19" s="130">
        <f t="shared" si="1"/>
        <v>0</v>
      </c>
      <c r="O19" s="131">
        <f t="shared" si="2"/>
        <v>0</v>
      </c>
      <c r="P19" s="132" t="str">
        <f t="shared" si="0"/>
        <v>OK</v>
      </c>
      <c r="Q19" s="156"/>
    </row>
    <row r="20" spans="1:17" ht="12.75">
      <c r="A20" s="154"/>
      <c r="B20" s="64" t="str">
        <f>CASHFLOW!B20</f>
        <v>Own funds (Reserves)</v>
      </c>
      <c r="C20" s="64"/>
      <c r="D20" s="23">
        <f>CASHFLOW!$L20</f>
        <v>0</v>
      </c>
      <c r="E20" s="5"/>
      <c r="F20" s="155"/>
      <c r="G20" s="23">
        <f>CASHFLOW!$M20</f>
        <v>0</v>
      </c>
      <c r="H20" s="7"/>
      <c r="I20" s="155"/>
      <c r="J20" s="23">
        <f>CASHFLOW!$N20</f>
        <v>0</v>
      </c>
      <c r="K20" s="7"/>
      <c r="L20" s="155"/>
      <c r="M20" s="130">
        <f t="shared" si="1"/>
        <v>0</v>
      </c>
      <c r="N20" s="130">
        <f t="shared" si="1"/>
        <v>0</v>
      </c>
      <c r="O20" s="131">
        <f t="shared" si="2"/>
        <v>0</v>
      </c>
      <c r="P20" s="132" t="str">
        <f t="shared" si="0"/>
        <v>OK</v>
      </c>
      <c r="Q20" s="156"/>
    </row>
    <row r="21" spans="1:17" ht="12.75">
      <c r="A21" s="154"/>
      <c r="B21" s="64" t="str">
        <f>CASHFLOW!B21</f>
        <v>Asset Disposal</v>
      </c>
      <c r="C21" s="64"/>
      <c r="D21" s="23">
        <f>CASHFLOW!$L21</f>
        <v>0</v>
      </c>
      <c r="E21" s="5"/>
      <c r="F21" s="155"/>
      <c r="G21" s="23">
        <f>CASHFLOW!$M21</f>
        <v>0</v>
      </c>
      <c r="H21" s="7"/>
      <c r="I21" s="155"/>
      <c r="J21" s="23">
        <f>CASHFLOW!$N21</f>
        <v>0</v>
      </c>
      <c r="K21" s="7"/>
      <c r="L21" s="155"/>
      <c r="M21" s="130">
        <f t="shared" si="1"/>
        <v>0</v>
      </c>
      <c r="N21" s="130">
        <f t="shared" si="1"/>
        <v>0</v>
      </c>
      <c r="O21" s="131">
        <f t="shared" si="2"/>
        <v>0</v>
      </c>
      <c r="P21" s="132" t="str">
        <f t="shared" si="0"/>
        <v>OK</v>
      </c>
      <c r="Q21" s="156"/>
    </row>
    <row r="22" spans="1:17" ht="12.75">
      <c r="A22" s="154"/>
      <c r="B22" s="64" t="str">
        <f>CASHFLOW!B22</f>
        <v>Room Lettings</v>
      </c>
      <c r="C22" s="64"/>
      <c r="D22" s="23">
        <f>CASHFLOW!$L22</f>
        <v>0</v>
      </c>
      <c r="E22" s="5"/>
      <c r="F22" s="155"/>
      <c r="G22" s="23">
        <f>CASHFLOW!$M22</f>
        <v>0</v>
      </c>
      <c r="H22" s="7"/>
      <c r="I22" s="155"/>
      <c r="J22" s="23">
        <f>CASHFLOW!$N22</f>
        <v>0</v>
      </c>
      <c r="K22" s="7"/>
      <c r="L22" s="155"/>
      <c r="M22" s="130">
        <f t="shared" si="1"/>
        <v>0</v>
      </c>
      <c r="N22" s="130">
        <f t="shared" si="1"/>
        <v>0</v>
      </c>
      <c r="O22" s="131">
        <f t="shared" si="2"/>
        <v>0</v>
      </c>
      <c r="P22" s="132" t="str">
        <f t="shared" si="0"/>
        <v>OK</v>
      </c>
      <c r="Q22" s="156"/>
    </row>
    <row r="23" spans="1:17" ht="12.75">
      <c r="A23" s="154"/>
      <c r="B23" s="64" t="str">
        <f>CASHFLOW!B23</f>
        <v>Fund Raising</v>
      </c>
      <c r="C23" s="64"/>
      <c r="D23" s="23">
        <f>CASHFLOW!$L23</f>
        <v>0</v>
      </c>
      <c r="E23" s="5"/>
      <c r="F23" s="155"/>
      <c r="G23" s="23">
        <f>CASHFLOW!$M23</f>
        <v>0</v>
      </c>
      <c r="H23" s="7"/>
      <c r="I23" s="155"/>
      <c r="J23" s="23">
        <f>CASHFLOW!$N23</f>
        <v>0</v>
      </c>
      <c r="K23" s="7"/>
      <c r="L23" s="155"/>
      <c r="M23" s="130">
        <f t="shared" si="1"/>
        <v>0</v>
      </c>
      <c r="N23" s="130">
        <f t="shared" si="1"/>
        <v>0</v>
      </c>
      <c r="O23" s="131">
        <f t="shared" si="2"/>
        <v>0</v>
      </c>
      <c r="P23" s="132" t="str">
        <f t="shared" si="0"/>
        <v>OK</v>
      </c>
      <c r="Q23" s="156"/>
    </row>
    <row r="24" spans="1:17" ht="12.75">
      <c r="A24" s="154"/>
      <c r="B24" s="69" t="str">
        <f>CASHFLOW!B24</f>
        <v>Donations</v>
      </c>
      <c r="C24" s="64"/>
      <c r="D24" s="23">
        <f>CASHFLOW!$L24</f>
        <v>0</v>
      </c>
      <c r="E24" s="5"/>
      <c r="F24" s="155"/>
      <c r="G24" s="23">
        <f>CASHFLOW!$M24</f>
        <v>0</v>
      </c>
      <c r="H24" s="7"/>
      <c r="I24" s="155"/>
      <c r="J24" s="23">
        <f>CASHFLOW!$N24</f>
        <v>0</v>
      </c>
      <c r="K24" s="7"/>
      <c r="L24" s="155"/>
      <c r="M24" s="130">
        <f t="shared" si="1"/>
        <v>0</v>
      </c>
      <c r="N24" s="130">
        <f t="shared" si="1"/>
        <v>0</v>
      </c>
      <c r="O24" s="131">
        <f t="shared" si="2"/>
        <v>0</v>
      </c>
      <c r="P24" s="132" t="str">
        <f t="shared" si="0"/>
        <v>OK</v>
      </c>
      <c r="Q24" s="156"/>
    </row>
    <row r="25" spans="1:17" ht="12.75">
      <c r="A25" s="154"/>
      <c r="B25" s="69" t="str">
        <f>CASHFLOW!B25</f>
        <v>Bank interest</v>
      </c>
      <c r="C25" s="64"/>
      <c r="D25" s="23">
        <f>CASHFLOW!$L25</f>
        <v>0</v>
      </c>
      <c r="E25" s="5"/>
      <c r="F25" s="155"/>
      <c r="G25" s="23">
        <f>CASHFLOW!$M25</f>
        <v>0</v>
      </c>
      <c r="H25" s="7"/>
      <c r="I25" s="155"/>
      <c r="J25" s="23">
        <f>CASHFLOW!$N25</f>
        <v>0</v>
      </c>
      <c r="K25" s="7"/>
      <c r="L25" s="155"/>
      <c r="M25" s="130">
        <f t="shared" si="1"/>
        <v>0</v>
      </c>
      <c r="N25" s="130">
        <f t="shared" si="1"/>
        <v>0</v>
      </c>
      <c r="O25" s="131">
        <f t="shared" si="2"/>
        <v>0</v>
      </c>
      <c r="P25" s="132" t="str">
        <f t="shared" si="0"/>
        <v>OK</v>
      </c>
      <c r="Q25" s="156"/>
    </row>
    <row r="26" spans="1:17" ht="12.75">
      <c r="A26" s="154"/>
      <c r="B26" s="69">
        <f>CASHFLOW!B26</f>
        <v>0</v>
      </c>
      <c r="C26" s="64"/>
      <c r="D26" s="23">
        <f>CASHFLOW!$L26</f>
        <v>0</v>
      </c>
      <c r="E26" s="5"/>
      <c r="F26" s="155"/>
      <c r="G26" s="23">
        <f>CASHFLOW!$M26</f>
        <v>0</v>
      </c>
      <c r="H26" s="7"/>
      <c r="I26" s="155"/>
      <c r="J26" s="23">
        <f>CASHFLOW!$N26</f>
        <v>0</v>
      </c>
      <c r="K26" s="7"/>
      <c r="L26" s="155"/>
      <c r="M26" s="130">
        <f t="shared" si="1"/>
        <v>0</v>
      </c>
      <c r="N26" s="130">
        <f t="shared" si="1"/>
        <v>0</v>
      </c>
      <c r="O26" s="131">
        <f t="shared" si="2"/>
        <v>0</v>
      </c>
      <c r="P26" s="132" t="str">
        <f t="shared" si="0"/>
        <v>OK</v>
      </c>
      <c r="Q26" s="156"/>
    </row>
    <row r="27" spans="1:17" ht="12.75" thickBot="1">
      <c r="A27" s="154"/>
      <c r="B27" s="61"/>
      <c r="C27" s="61"/>
      <c r="D27" s="133"/>
      <c r="E27" s="133"/>
      <c r="F27" s="155"/>
      <c r="G27" s="133"/>
      <c r="H27" s="133"/>
      <c r="I27" s="155"/>
      <c r="J27" s="133"/>
      <c r="K27" s="133"/>
      <c r="L27" s="155"/>
      <c r="M27" s="133"/>
      <c r="N27" s="133"/>
      <c r="O27" s="133"/>
      <c r="P27" s="133"/>
      <c r="Q27" s="156"/>
    </row>
    <row r="28" spans="1:17" ht="13.5" thickBot="1">
      <c r="A28" s="154"/>
      <c r="B28" s="106" t="s">
        <v>89</v>
      </c>
      <c r="C28" s="106"/>
      <c r="D28" s="107">
        <f>SUM(D15:D27)</f>
        <v>0</v>
      </c>
      <c r="E28" s="109">
        <f>SUM(E15:E27)</f>
        <v>0</v>
      </c>
      <c r="F28" s="155"/>
      <c r="G28" s="107">
        <f>SUM(G15:G27)</f>
        <v>0</v>
      </c>
      <c r="H28" s="109">
        <f>SUM(H15:H27)</f>
        <v>0</v>
      </c>
      <c r="I28" s="155"/>
      <c r="J28" s="107">
        <f>SUM(J15:J27)</f>
        <v>0</v>
      </c>
      <c r="K28" s="109">
        <f>SUM(K15:K27)</f>
        <v>0</v>
      </c>
      <c r="L28" s="155"/>
      <c r="M28" s="107">
        <f>SUM(M15:M27)</f>
        <v>0</v>
      </c>
      <c r="N28" s="108">
        <f>SUM(N15:N27)</f>
        <v>0</v>
      </c>
      <c r="O28" s="134">
        <f>SUM(O15:O27)</f>
        <v>0</v>
      </c>
      <c r="P28" s="132" t="str">
        <f>IF(O28=0,"OK",IF(O28&gt;0,"Credit",IF(O28&lt;0,"Defecit")))</f>
        <v>OK</v>
      </c>
      <c r="Q28" s="156"/>
    </row>
    <row r="29" spans="1:17" ht="12">
      <c r="A29" s="154"/>
      <c r="B29" s="61"/>
      <c r="C29" s="61"/>
      <c r="D29" s="74"/>
      <c r="E29" s="74"/>
      <c r="F29" s="155"/>
      <c r="G29" s="74"/>
      <c r="H29" s="74"/>
      <c r="I29" s="155"/>
      <c r="J29" s="74"/>
      <c r="K29" s="74"/>
      <c r="L29" s="155"/>
      <c r="M29" s="74"/>
      <c r="N29" s="74"/>
      <c r="O29" s="74"/>
      <c r="P29" s="74"/>
      <c r="Q29" s="156"/>
    </row>
    <row r="30" spans="1:17" ht="15">
      <c r="A30" s="154"/>
      <c r="B30" s="165" t="s">
        <v>171</v>
      </c>
      <c r="C30" s="165"/>
      <c r="D30" s="74"/>
      <c r="E30" s="74"/>
      <c r="F30" s="155"/>
      <c r="G30" s="74"/>
      <c r="H30" s="74"/>
      <c r="I30" s="155"/>
      <c r="J30" s="74"/>
      <c r="K30" s="74"/>
      <c r="L30" s="155"/>
      <c r="M30" s="74"/>
      <c r="N30" s="74"/>
      <c r="O30" s="74"/>
      <c r="P30" s="74"/>
      <c r="Q30" s="156"/>
    </row>
    <row r="31" spans="1:17" ht="12">
      <c r="A31" s="154"/>
      <c r="B31" s="61"/>
      <c r="C31" s="61"/>
      <c r="D31" s="74"/>
      <c r="E31" s="74"/>
      <c r="F31" s="155"/>
      <c r="G31" s="74"/>
      <c r="H31" s="74"/>
      <c r="I31" s="155"/>
      <c r="J31" s="74"/>
      <c r="K31" s="74"/>
      <c r="L31" s="155"/>
      <c r="M31" s="74"/>
      <c r="N31" s="74"/>
      <c r="O31" s="74"/>
      <c r="P31" s="74"/>
      <c r="Q31" s="156"/>
    </row>
    <row r="32" spans="1:17" ht="12.75">
      <c r="A32" s="154"/>
      <c r="B32" s="64" t="str">
        <f>CASHFLOW!B32</f>
        <v>Wages &amp; Salaries</v>
      </c>
      <c r="C32" s="64"/>
      <c r="D32" s="23">
        <f>CASHFLOW!$L32</f>
        <v>0</v>
      </c>
      <c r="E32" s="5"/>
      <c r="F32" s="155"/>
      <c r="G32" s="23">
        <f>CASHFLOW!$M32</f>
        <v>0</v>
      </c>
      <c r="H32" s="7"/>
      <c r="I32" s="155"/>
      <c r="J32" s="23">
        <f>CASHFLOW!$N32</f>
        <v>0</v>
      </c>
      <c r="K32" s="7"/>
      <c r="L32" s="155"/>
      <c r="M32" s="130">
        <f aca="true" t="shared" si="3" ref="M32:N37">D32+G32+J32</f>
        <v>0</v>
      </c>
      <c r="N32" s="130">
        <f t="shared" si="3"/>
        <v>0</v>
      </c>
      <c r="O32" s="131">
        <f aca="true" t="shared" si="4" ref="O32:O37">M32-N32</f>
        <v>0</v>
      </c>
      <c r="P32" s="132" t="str">
        <f aca="true" t="shared" si="5" ref="P32:P92">IF(O32=0,"OK",IF(O32&gt;0,"Underspent",IF(O32&lt;0,"Overspent")))</f>
        <v>OK</v>
      </c>
      <c r="Q32" s="156"/>
    </row>
    <row r="33" spans="1:17" ht="12.75">
      <c r="A33" s="154"/>
      <c r="B33" s="64" t="str">
        <f>CASHFLOW!B33</f>
        <v>Holiday Cover</v>
      </c>
      <c r="C33" s="64"/>
      <c r="D33" s="23">
        <f>CASHFLOW!$L33</f>
        <v>0</v>
      </c>
      <c r="E33" s="5"/>
      <c r="F33" s="155"/>
      <c r="G33" s="23">
        <f>CASHFLOW!$M33</f>
        <v>0</v>
      </c>
      <c r="H33" s="7"/>
      <c r="I33" s="155"/>
      <c r="J33" s="23">
        <f>CASHFLOW!$N33</f>
        <v>0</v>
      </c>
      <c r="K33" s="7"/>
      <c r="L33" s="155"/>
      <c r="M33" s="130">
        <f t="shared" si="3"/>
        <v>0</v>
      </c>
      <c r="N33" s="130">
        <f t="shared" si="3"/>
        <v>0</v>
      </c>
      <c r="O33" s="131">
        <f t="shared" si="4"/>
        <v>0</v>
      </c>
      <c r="P33" s="132" t="str">
        <f t="shared" si="5"/>
        <v>OK</v>
      </c>
      <c r="Q33" s="156"/>
    </row>
    <row r="34" spans="1:17" ht="12.75">
      <c r="A34" s="154"/>
      <c r="B34" s="64" t="str">
        <f>CASHFLOW!B34</f>
        <v>Overtime</v>
      </c>
      <c r="C34" s="64"/>
      <c r="D34" s="23">
        <f>CASHFLOW!$L34</f>
        <v>0</v>
      </c>
      <c r="E34" s="5"/>
      <c r="F34" s="155"/>
      <c r="G34" s="23">
        <f>CASHFLOW!$M34</f>
        <v>0</v>
      </c>
      <c r="H34" s="7"/>
      <c r="I34" s="155"/>
      <c r="J34" s="23">
        <f>CASHFLOW!$N34</f>
        <v>0</v>
      </c>
      <c r="K34" s="7"/>
      <c r="L34" s="155"/>
      <c r="M34" s="130">
        <f t="shared" si="3"/>
        <v>0</v>
      </c>
      <c r="N34" s="130">
        <f t="shared" si="3"/>
        <v>0</v>
      </c>
      <c r="O34" s="131">
        <f t="shared" si="4"/>
        <v>0</v>
      </c>
      <c r="P34" s="132" t="str">
        <f t="shared" si="5"/>
        <v>OK</v>
      </c>
      <c r="Q34" s="156"/>
    </row>
    <row r="35" spans="1:17" ht="12.75">
      <c r="A35" s="154"/>
      <c r="B35" s="64" t="str">
        <f>CASHFLOW!B35</f>
        <v>Staff  Training</v>
      </c>
      <c r="C35" s="64"/>
      <c r="D35" s="23">
        <f>CASHFLOW!$L35</f>
        <v>0</v>
      </c>
      <c r="E35" s="5"/>
      <c r="F35" s="155"/>
      <c r="G35" s="23">
        <f>CASHFLOW!$M35</f>
        <v>0</v>
      </c>
      <c r="H35" s="7"/>
      <c r="I35" s="155"/>
      <c r="J35" s="23">
        <f>CASHFLOW!$N35</f>
        <v>0</v>
      </c>
      <c r="K35" s="7"/>
      <c r="L35" s="155"/>
      <c r="M35" s="130">
        <f t="shared" si="3"/>
        <v>0</v>
      </c>
      <c r="N35" s="130">
        <f t="shared" si="3"/>
        <v>0</v>
      </c>
      <c r="O35" s="131">
        <f t="shared" si="4"/>
        <v>0</v>
      </c>
      <c r="P35" s="132" t="str">
        <f t="shared" si="5"/>
        <v>OK</v>
      </c>
      <c r="Q35" s="156"/>
    </row>
    <row r="36" spans="1:17" ht="12.75">
      <c r="A36" s="154"/>
      <c r="B36" s="64" t="str">
        <f>CASHFLOW!B36</f>
        <v>Other On-costs</v>
      </c>
      <c r="C36" s="64"/>
      <c r="D36" s="23">
        <f>CASHFLOW!$L36</f>
        <v>0</v>
      </c>
      <c r="E36" s="5"/>
      <c r="F36" s="155"/>
      <c r="G36" s="23">
        <f>CASHFLOW!$M36</f>
        <v>0</v>
      </c>
      <c r="H36" s="7"/>
      <c r="I36" s="155"/>
      <c r="J36" s="23">
        <f>CASHFLOW!$N36</f>
        <v>0</v>
      </c>
      <c r="K36" s="7"/>
      <c r="L36" s="155"/>
      <c r="M36" s="130">
        <f t="shared" si="3"/>
        <v>0</v>
      </c>
      <c r="N36" s="130">
        <f t="shared" si="3"/>
        <v>0</v>
      </c>
      <c r="O36" s="131">
        <f t="shared" si="4"/>
        <v>0</v>
      </c>
      <c r="P36" s="132" t="str">
        <f t="shared" si="5"/>
        <v>OK</v>
      </c>
      <c r="Q36" s="156"/>
    </row>
    <row r="37" spans="1:17" ht="13.5" thickBot="1">
      <c r="A37" s="154"/>
      <c r="B37" s="69" t="str">
        <f>CASHFLOW!B37</f>
        <v>Other </v>
      </c>
      <c r="C37" s="64"/>
      <c r="D37" s="23">
        <f>CASHFLOW!$L37</f>
        <v>0</v>
      </c>
      <c r="E37" s="5"/>
      <c r="F37" s="155"/>
      <c r="G37" s="23">
        <f>CASHFLOW!$M37</f>
        <v>0</v>
      </c>
      <c r="H37" s="7"/>
      <c r="I37" s="155"/>
      <c r="J37" s="23">
        <f>CASHFLOW!$N37</f>
        <v>0</v>
      </c>
      <c r="K37" s="7"/>
      <c r="L37" s="155"/>
      <c r="M37" s="130">
        <f t="shared" si="3"/>
        <v>0</v>
      </c>
      <c r="N37" s="130">
        <f t="shared" si="3"/>
        <v>0</v>
      </c>
      <c r="O37" s="131">
        <f t="shared" si="4"/>
        <v>0</v>
      </c>
      <c r="P37" s="135" t="str">
        <f t="shared" si="5"/>
        <v>OK</v>
      </c>
      <c r="Q37" s="156"/>
    </row>
    <row r="38" spans="1:17" ht="13.5" thickBot="1">
      <c r="A38" s="154"/>
      <c r="B38" s="106" t="str">
        <f>CASHFLOW!B38</f>
        <v>Total Staff Costs</v>
      </c>
      <c r="C38" s="106"/>
      <c r="D38" s="112">
        <f>SUM(D32:D37)</f>
        <v>0</v>
      </c>
      <c r="E38" s="166">
        <f>SUM(E32:E37)</f>
        <v>0</v>
      </c>
      <c r="F38" s="155"/>
      <c r="G38" s="112">
        <f>SUM(G32:G37)</f>
        <v>0</v>
      </c>
      <c r="H38" s="166">
        <f>SUM(H32:H37)</f>
        <v>0</v>
      </c>
      <c r="I38" s="155"/>
      <c r="J38" s="112">
        <f>SUM(J32:J37)</f>
        <v>0</v>
      </c>
      <c r="K38" s="166">
        <f>SUM(K32:K37)</f>
        <v>0</v>
      </c>
      <c r="L38" s="155"/>
      <c r="M38" s="112">
        <f>SUM(M32:M37)</f>
        <v>0</v>
      </c>
      <c r="N38" s="166">
        <f>SUM(N32:N37)</f>
        <v>0</v>
      </c>
      <c r="O38" s="134">
        <f>SUM(O32:O37)</f>
        <v>0</v>
      </c>
      <c r="P38" s="167" t="str">
        <f t="shared" si="5"/>
        <v>OK</v>
      </c>
      <c r="Q38" s="156"/>
    </row>
    <row r="39" spans="1:17" ht="12.75">
      <c r="A39" s="154"/>
      <c r="B39" s="64" t="str">
        <f>CASHFLOW!B39</f>
        <v>Rent</v>
      </c>
      <c r="C39" s="64"/>
      <c r="D39" s="23">
        <f>CASHFLOW!$L39</f>
        <v>0</v>
      </c>
      <c r="E39" s="5"/>
      <c r="F39" s="155"/>
      <c r="G39" s="23">
        <f>CASHFLOW!$M39</f>
        <v>0</v>
      </c>
      <c r="H39" s="7"/>
      <c r="I39" s="155"/>
      <c r="J39" s="23">
        <f>CASHFLOW!$N39</f>
        <v>0</v>
      </c>
      <c r="K39" s="7"/>
      <c r="L39" s="155"/>
      <c r="M39" s="130">
        <f aca="true" t="shared" si="6" ref="M39:N47">D39+G39+J39</f>
        <v>0</v>
      </c>
      <c r="N39" s="130">
        <f t="shared" si="6"/>
        <v>0</v>
      </c>
      <c r="O39" s="131">
        <f aca="true" t="shared" si="7" ref="O39:O47">M39-N39</f>
        <v>0</v>
      </c>
      <c r="P39" s="136" t="str">
        <f t="shared" si="5"/>
        <v>OK</v>
      </c>
      <c r="Q39" s="156"/>
    </row>
    <row r="40" spans="1:17" ht="12.75">
      <c r="A40" s="154"/>
      <c r="B40" s="64" t="str">
        <f>CASHFLOW!B40</f>
        <v>Day to Day Maintenance</v>
      </c>
      <c r="C40" s="64"/>
      <c r="D40" s="23">
        <f>CASHFLOW!$L40</f>
        <v>0</v>
      </c>
      <c r="E40" s="5"/>
      <c r="F40" s="155"/>
      <c r="G40" s="23">
        <f>CASHFLOW!$M40</f>
        <v>0</v>
      </c>
      <c r="H40" s="7"/>
      <c r="I40" s="155"/>
      <c r="J40" s="23">
        <f>CASHFLOW!$N40</f>
        <v>0</v>
      </c>
      <c r="K40" s="7"/>
      <c r="L40" s="155"/>
      <c r="M40" s="130">
        <f t="shared" si="6"/>
        <v>0</v>
      </c>
      <c r="N40" s="130">
        <f t="shared" si="6"/>
        <v>0</v>
      </c>
      <c r="O40" s="131">
        <f t="shared" si="7"/>
        <v>0</v>
      </c>
      <c r="P40" s="132" t="str">
        <f t="shared" si="5"/>
        <v>OK</v>
      </c>
      <c r="Q40" s="156"/>
    </row>
    <row r="41" spans="1:17" ht="12.75">
      <c r="A41" s="154"/>
      <c r="B41" s="64" t="str">
        <f>CASHFLOW!B41</f>
        <v>Electricity</v>
      </c>
      <c r="C41" s="64"/>
      <c r="D41" s="23">
        <f>CASHFLOW!$L41</f>
        <v>0</v>
      </c>
      <c r="E41" s="5"/>
      <c r="F41" s="155"/>
      <c r="G41" s="23">
        <f>CASHFLOW!$M41</f>
        <v>0</v>
      </c>
      <c r="H41" s="7"/>
      <c r="I41" s="155"/>
      <c r="J41" s="23">
        <f>CASHFLOW!$N41</f>
        <v>0</v>
      </c>
      <c r="K41" s="7"/>
      <c r="L41" s="155"/>
      <c r="M41" s="130">
        <f t="shared" si="6"/>
        <v>0</v>
      </c>
      <c r="N41" s="130">
        <f t="shared" si="6"/>
        <v>0</v>
      </c>
      <c r="O41" s="131">
        <f t="shared" si="7"/>
        <v>0</v>
      </c>
      <c r="P41" s="132" t="str">
        <f t="shared" si="5"/>
        <v>OK</v>
      </c>
      <c r="Q41" s="156"/>
    </row>
    <row r="42" spans="1:17" ht="12.75">
      <c r="A42" s="154"/>
      <c r="B42" s="64" t="str">
        <f>CASHFLOW!B42</f>
        <v>Gas</v>
      </c>
      <c r="C42" s="64"/>
      <c r="D42" s="23">
        <f>CASHFLOW!$L42</f>
        <v>0</v>
      </c>
      <c r="E42" s="5"/>
      <c r="F42" s="155"/>
      <c r="G42" s="23">
        <f>CASHFLOW!$M42</f>
        <v>0</v>
      </c>
      <c r="H42" s="7"/>
      <c r="I42" s="155"/>
      <c r="J42" s="23">
        <f>CASHFLOW!$N42</f>
        <v>0</v>
      </c>
      <c r="K42" s="7"/>
      <c r="L42" s="155"/>
      <c r="M42" s="130">
        <f t="shared" si="6"/>
        <v>0</v>
      </c>
      <c r="N42" s="130">
        <f t="shared" si="6"/>
        <v>0</v>
      </c>
      <c r="O42" s="131">
        <f t="shared" si="7"/>
        <v>0</v>
      </c>
      <c r="P42" s="132" t="str">
        <f t="shared" si="5"/>
        <v>OK</v>
      </c>
      <c r="Q42" s="156"/>
    </row>
    <row r="43" spans="1:17" ht="12.75">
      <c r="A43" s="154"/>
      <c r="B43" s="64" t="str">
        <f>CASHFLOW!B43</f>
        <v>Business Rates</v>
      </c>
      <c r="C43" s="64"/>
      <c r="D43" s="23">
        <f>CASHFLOW!$L43</f>
        <v>0</v>
      </c>
      <c r="E43" s="5"/>
      <c r="F43" s="155"/>
      <c r="G43" s="23">
        <f>CASHFLOW!$M43</f>
        <v>0</v>
      </c>
      <c r="H43" s="7"/>
      <c r="I43" s="155"/>
      <c r="J43" s="23">
        <f>CASHFLOW!$N43</f>
        <v>0</v>
      </c>
      <c r="K43" s="7"/>
      <c r="L43" s="155"/>
      <c r="M43" s="130">
        <f t="shared" si="6"/>
        <v>0</v>
      </c>
      <c r="N43" s="130">
        <f t="shared" si="6"/>
        <v>0</v>
      </c>
      <c r="O43" s="131">
        <f t="shared" si="7"/>
        <v>0</v>
      </c>
      <c r="P43" s="132" t="str">
        <f t="shared" si="5"/>
        <v>OK</v>
      </c>
      <c r="Q43" s="156"/>
    </row>
    <row r="44" spans="1:17" ht="12.75">
      <c r="A44" s="154"/>
      <c r="B44" s="64" t="str">
        <f>CASHFLOW!B44</f>
        <v>Water</v>
      </c>
      <c r="C44" s="64"/>
      <c r="D44" s="23">
        <f>CASHFLOW!$L44</f>
        <v>0</v>
      </c>
      <c r="E44" s="5"/>
      <c r="F44" s="155"/>
      <c r="G44" s="23">
        <f>CASHFLOW!$M44</f>
        <v>0</v>
      </c>
      <c r="H44" s="7"/>
      <c r="I44" s="155"/>
      <c r="J44" s="23">
        <f>CASHFLOW!$N44</f>
        <v>0</v>
      </c>
      <c r="K44" s="7"/>
      <c r="L44" s="155"/>
      <c r="M44" s="130">
        <f t="shared" si="6"/>
        <v>0</v>
      </c>
      <c r="N44" s="130">
        <f t="shared" si="6"/>
        <v>0</v>
      </c>
      <c r="O44" s="131">
        <f t="shared" si="7"/>
        <v>0</v>
      </c>
      <c r="P44" s="132" t="str">
        <f t="shared" si="5"/>
        <v>OK</v>
      </c>
      <c r="Q44" s="156"/>
    </row>
    <row r="45" spans="1:17" ht="12.75">
      <c r="A45" s="154"/>
      <c r="B45" s="64" t="str">
        <f>CASHFLOW!B45</f>
        <v>Cleaning</v>
      </c>
      <c r="C45" s="64"/>
      <c r="D45" s="23">
        <f>CASHFLOW!$L45</f>
        <v>0</v>
      </c>
      <c r="E45" s="5"/>
      <c r="F45" s="155"/>
      <c r="G45" s="23">
        <f>CASHFLOW!$M45</f>
        <v>0</v>
      </c>
      <c r="H45" s="7"/>
      <c r="I45" s="155"/>
      <c r="J45" s="23">
        <f>CASHFLOW!$N45</f>
        <v>0</v>
      </c>
      <c r="K45" s="7"/>
      <c r="L45" s="155"/>
      <c r="M45" s="130">
        <f t="shared" si="6"/>
        <v>0</v>
      </c>
      <c r="N45" s="130">
        <f t="shared" si="6"/>
        <v>0</v>
      </c>
      <c r="O45" s="131">
        <f t="shared" si="7"/>
        <v>0</v>
      </c>
      <c r="P45" s="132" t="str">
        <f t="shared" si="5"/>
        <v>OK</v>
      </c>
      <c r="Q45" s="156"/>
    </row>
    <row r="46" spans="1:17" ht="12.75">
      <c r="A46" s="154"/>
      <c r="B46" s="69" t="str">
        <f>CASHFLOW!B46</f>
        <v>Other</v>
      </c>
      <c r="C46" s="64"/>
      <c r="D46" s="23">
        <f>CASHFLOW!$L46</f>
        <v>0</v>
      </c>
      <c r="E46" s="5"/>
      <c r="F46" s="155"/>
      <c r="G46" s="23">
        <f>CASHFLOW!$M46</f>
        <v>0</v>
      </c>
      <c r="H46" s="7"/>
      <c r="I46" s="155"/>
      <c r="J46" s="23">
        <f>CASHFLOW!$N46</f>
        <v>0</v>
      </c>
      <c r="K46" s="7"/>
      <c r="L46" s="155"/>
      <c r="M46" s="130">
        <f t="shared" si="6"/>
        <v>0</v>
      </c>
      <c r="N46" s="130">
        <f t="shared" si="6"/>
        <v>0</v>
      </c>
      <c r="O46" s="131">
        <f t="shared" si="7"/>
        <v>0</v>
      </c>
      <c r="P46" s="132" t="str">
        <f t="shared" si="5"/>
        <v>OK</v>
      </c>
      <c r="Q46" s="156"/>
    </row>
    <row r="47" spans="1:17" ht="13.5" thickBot="1">
      <c r="A47" s="154"/>
      <c r="B47" s="69" t="str">
        <f>CASHFLOW!B47</f>
        <v>Other</v>
      </c>
      <c r="C47" s="64"/>
      <c r="D47" s="23">
        <f>CASHFLOW!$L47</f>
        <v>0</v>
      </c>
      <c r="E47" s="5"/>
      <c r="F47" s="155"/>
      <c r="G47" s="23">
        <f>CASHFLOW!$M47</f>
        <v>0</v>
      </c>
      <c r="H47" s="7"/>
      <c r="I47" s="155"/>
      <c r="J47" s="23">
        <f>CASHFLOW!$N47</f>
        <v>0</v>
      </c>
      <c r="K47" s="7"/>
      <c r="L47" s="155"/>
      <c r="M47" s="130">
        <f t="shared" si="6"/>
        <v>0</v>
      </c>
      <c r="N47" s="130">
        <f t="shared" si="6"/>
        <v>0</v>
      </c>
      <c r="O47" s="131">
        <f t="shared" si="7"/>
        <v>0</v>
      </c>
      <c r="P47" s="135" t="str">
        <f t="shared" si="5"/>
        <v>OK</v>
      </c>
      <c r="Q47" s="156"/>
    </row>
    <row r="48" spans="1:17" ht="13.5" thickBot="1">
      <c r="A48" s="154"/>
      <c r="B48" s="106" t="str">
        <f>CASHFLOW!B48</f>
        <v>Total Premises</v>
      </c>
      <c r="C48" s="106"/>
      <c r="D48" s="112">
        <f>SUM(D39:D47)</f>
        <v>0</v>
      </c>
      <c r="E48" s="166">
        <f>SUM(E39:E47)</f>
        <v>0</v>
      </c>
      <c r="F48" s="155"/>
      <c r="G48" s="112">
        <f>SUM(G39:G47)</f>
        <v>0</v>
      </c>
      <c r="H48" s="166">
        <f>SUM(H39:H47)</f>
        <v>0</v>
      </c>
      <c r="I48" s="155"/>
      <c r="J48" s="112">
        <f>SUM(J39:J47)</f>
        <v>0</v>
      </c>
      <c r="K48" s="166">
        <f>SUM(K39:K47)</f>
        <v>0</v>
      </c>
      <c r="L48" s="155"/>
      <c r="M48" s="112">
        <f>SUM(M39:M47)</f>
        <v>0</v>
      </c>
      <c r="N48" s="166">
        <f>SUM(N39:N47)</f>
        <v>0</v>
      </c>
      <c r="O48" s="134">
        <f>SUM(O39:O47)</f>
        <v>0</v>
      </c>
      <c r="P48" s="167" t="str">
        <f t="shared" si="5"/>
        <v>OK</v>
      </c>
      <c r="Q48" s="156"/>
    </row>
    <row r="49" spans="1:17" ht="12.75">
      <c r="A49" s="154"/>
      <c r="B49" s="64" t="str">
        <f>CASHFLOW!B49</f>
        <v>Building Insurance</v>
      </c>
      <c r="C49" s="64"/>
      <c r="D49" s="23">
        <f>CASHFLOW!$L49</f>
        <v>0</v>
      </c>
      <c r="E49" s="5"/>
      <c r="F49" s="155"/>
      <c r="G49" s="23">
        <f>CASHFLOW!$M49</f>
        <v>0</v>
      </c>
      <c r="H49" s="7"/>
      <c r="I49" s="155"/>
      <c r="J49" s="23">
        <f>CASHFLOW!$N49</f>
        <v>0</v>
      </c>
      <c r="K49" s="7"/>
      <c r="L49" s="155"/>
      <c r="M49" s="130">
        <f aca="true" t="shared" si="8" ref="M49:N51">D49+G49+J49</f>
        <v>0</v>
      </c>
      <c r="N49" s="130">
        <f t="shared" si="8"/>
        <v>0</v>
      </c>
      <c r="O49" s="131">
        <f>M49-N49</f>
        <v>0</v>
      </c>
      <c r="P49" s="136" t="str">
        <f t="shared" si="5"/>
        <v>OK</v>
      </c>
      <c r="Q49" s="156"/>
    </row>
    <row r="50" spans="1:17" ht="12.75">
      <c r="A50" s="154"/>
      <c r="B50" s="64" t="str">
        <f>CASHFLOW!B50</f>
        <v>Contents Insurance</v>
      </c>
      <c r="C50" s="64"/>
      <c r="D50" s="23">
        <f>CASHFLOW!$L50</f>
        <v>0</v>
      </c>
      <c r="E50" s="5"/>
      <c r="F50" s="155"/>
      <c r="G50" s="23">
        <f>CASHFLOW!$M50</f>
        <v>0</v>
      </c>
      <c r="H50" s="7"/>
      <c r="I50" s="155"/>
      <c r="J50" s="23">
        <f>CASHFLOW!$N50</f>
        <v>0</v>
      </c>
      <c r="K50" s="7"/>
      <c r="L50" s="155"/>
      <c r="M50" s="130">
        <f t="shared" si="8"/>
        <v>0</v>
      </c>
      <c r="N50" s="130">
        <f t="shared" si="8"/>
        <v>0</v>
      </c>
      <c r="O50" s="131">
        <f>M50-N50</f>
        <v>0</v>
      </c>
      <c r="P50" s="132" t="str">
        <f t="shared" si="5"/>
        <v>OK</v>
      </c>
      <c r="Q50" s="156"/>
    </row>
    <row r="51" spans="1:17" ht="13.5" thickBot="1">
      <c r="A51" s="154"/>
      <c r="B51" s="64" t="str">
        <f>CASHFLOW!B51</f>
        <v>Employment Insurance</v>
      </c>
      <c r="C51" s="64"/>
      <c r="D51" s="23">
        <f>CASHFLOW!$L51</f>
        <v>0</v>
      </c>
      <c r="E51" s="5"/>
      <c r="F51" s="155"/>
      <c r="G51" s="23">
        <f>CASHFLOW!$M51</f>
        <v>0</v>
      </c>
      <c r="H51" s="7"/>
      <c r="I51" s="155"/>
      <c r="J51" s="23">
        <f>CASHFLOW!$N51</f>
        <v>0</v>
      </c>
      <c r="K51" s="7"/>
      <c r="L51" s="155"/>
      <c r="M51" s="130">
        <f t="shared" si="8"/>
        <v>0</v>
      </c>
      <c r="N51" s="130">
        <f t="shared" si="8"/>
        <v>0</v>
      </c>
      <c r="O51" s="131">
        <f>M51-N51</f>
        <v>0</v>
      </c>
      <c r="P51" s="132" t="str">
        <f t="shared" si="5"/>
        <v>OK</v>
      </c>
      <c r="Q51" s="156"/>
    </row>
    <row r="52" spans="1:17" ht="13.5" thickBot="1">
      <c r="A52" s="154"/>
      <c r="B52" s="106" t="str">
        <f>CASHFLOW!B52</f>
        <v>Total Insurance</v>
      </c>
      <c r="C52" s="106"/>
      <c r="D52" s="112">
        <f>SUM(D49:D51)</f>
        <v>0</v>
      </c>
      <c r="E52" s="109">
        <f>SUM(E49:E51)</f>
        <v>0</v>
      </c>
      <c r="F52" s="155"/>
      <c r="G52" s="112">
        <f>SUM(G49:G51)</f>
        <v>0</v>
      </c>
      <c r="H52" s="109">
        <f>SUM(H49:H51)</f>
        <v>0</v>
      </c>
      <c r="I52" s="155"/>
      <c r="J52" s="112">
        <f>SUM(J49:J51)</f>
        <v>0</v>
      </c>
      <c r="K52" s="109">
        <f>SUM(K49:K51)</f>
        <v>0</v>
      </c>
      <c r="L52" s="155"/>
      <c r="M52" s="112">
        <f>SUM(M49:M51)</f>
        <v>0</v>
      </c>
      <c r="N52" s="109">
        <f>SUM(N49:N51)</f>
        <v>0</v>
      </c>
      <c r="O52" s="134">
        <f>SUM(O49:O51)</f>
        <v>0</v>
      </c>
      <c r="P52" s="167" t="str">
        <f t="shared" si="5"/>
        <v>OK</v>
      </c>
      <c r="Q52" s="156"/>
    </row>
    <row r="53" spans="1:17" ht="12.75">
      <c r="A53" s="154"/>
      <c r="B53" s="64" t="str">
        <f>CASHFLOW!B54</f>
        <v>Telephone Charges</v>
      </c>
      <c r="C53" s="64"/>
      <c r="D53" s="23">
        <f>CASHFLOW!$L54</f>
        <v>0</v>
      </c>
      <c r="E53" s="5"/>
      <c r="F53" s="155"/>
      <c r="G53" s="23">
        <f>CASHFLOW!$M54</f>
        <v>0</v>
      </c>
      <c r="H53" s="7"/>
      <c r="I53" s="155"/>
      <c r="J53" s="23">
        <f>CASHFLOW!$N54</f>
        <v>0</v>
      </c>
      <c r="K53" s="7"/>
      <c r="L53" s="155"/>
      <c r="M53" s="130">
        <f aca="true" t="shared" si="9" ref="M53:N65">D53+G53+J53</f>
        <v>0</v>
      </c>
      <c r="N53" s="130">
        <f t="shared" si="9"/>
        <v>0</v>
      </c>
      <c r="O53" s="131">
        <f aca="true" t="shared" si="10" ref="O53:O65">M53-N53</f>
        <v>0</v>
      </c>
      <c r="P53" s="132" t="str">
        <f t="shared" si="5"/>
        <v>OK</v>
      </c>
      <c r="Q53" s="156"/>
    </row>
    <row r="54" spans="1:17" ht="12.75">
      <c r="A54" s="154"/>
      <c r="B54" s="64" t="str">
        <f>CASHFLOW!B55</f>
        <v>Postage </v>
      </c>
      <c r="C54" s="64"/>
      <c r="D54" s="23">
        <f>CASHFLOW!$L55</f>
        <v>0</v>
      </c>
      <c r="E54" s="5"/>
      <c r="F54" s="155"/>
      <c r="G54" s="23">
        <f>CASHFLOW!$M55</f>
        <v>0</v>
      </c>
      <c r="H54" s="7"/>
      <c r="I54" s="155"/>
      <c r="J54" s="23">
        <f>CASHFLOW!$N55</f>
        <v>0</v>
      </c>
      <c r="K54" s="7"/>
      <c r="L54" s="155"/>
      <c r="M54" s="130">
        <f t="shared" si="9"/>
        <v>0</v>
      </c>
      <c r="N54" s="130">
        <f t="shared" si="9"/>
        <v>0</v>
      </c>
      <c r="O54" s="131">
        <f t="shared" si="10"/>
        <v>0</v>
      </c>
      <c r="P54" s="132" t="str">
        <f t="shared" si="5"/>
        <v>OK</v>
      </c>
      <c r="Q54" s="156"/>
    </row>
    <row r="55" spans="1:17" ht="12.75">
      <c r="A55" s="154"/>
      <c r="B55" s="64" t="str">
        <f>CASHFLOW!B56</f>
        <v>Printing &amp; Stationery</v>
      </c>
      <c r="C55" s="64"/>
      <c r="D55" s="23">
        <f>CASHFLOW!$L56</f>
        <v>0</v>
      </c>
      <c r="E55" s="5"/>
      <c r="F55" s="155"/>
      <c r="G55" s="23">
        <f>CASHFLOW!$M56</f>
        <v>0</v>
      </c>
      <c r="H55" s="7"/>
      <c r="I55" s="155"/>
      <c r="J55" s="23">
        <f>CASHFLOW!$N56</f>
        <v>0</v>
      </c>
      <c r="K55" s="7"/>
      <c r="L55" s="155"/>
      <c r="M55" s="130">
        <f t="shared" si="9"/>
        <v>0</v>
      </c>
      <c r="N55" s="130">
        <f t="shared" si="9"/>
        <v>0</v>
      </c>
      <c r="O55" s="131">
        <f t="shared" si="10"/>
        <v>0</v>
      </c>
      <c r="P55" s="132" t="str">
        <f t="shared" si="5"/>
        <v>OK</v>
      </c>
      <c r="Q55" s="156"/>
    </row>
    <row r="56" spans="1:17" ht="12.75">
      <c r="A56" s="154"/>
      <c r="B56" s="64" t="str">
        <f>CASHFLOW!B57</f>
        <v>Membership Fees</v>
      </c>
      <c r="C56" s="64"/>
      <c r="D56" s="23">
        <f>CASHFLOW!$L57</f>
        <v>0</v>
      </c>
      <c r="E56" s="5"/>
      <c r="F56" s="155"/>
      <c r="G56" s="23">
        <f>CASHFLOW!$M57</f>
        <v>0</v>
      </c>
      <c r="H56" s="7"/>
      <c r="I56" s="155"/>
      <c r="J56" s="23">
        <f>CASHFLOW!$N57</f>
        <v>0</v>
      </c>
      <c r="K56" s="7"/>
      <c r="L56" s="155"/>
      <c r="M56" s="130">
        <f t="shared" si="9"/>
        <v>0</v>
      </c>
      <c r="N56" s="130">
        <f t="shared" si="9"/>
        <v>0</v>
      </c>
      <c r="O56" s="131">
        <f t="shared" si="10"/>
        <v>0</v>
      </c>
      <c r="P56" s="132" t="str">
        <f t="shared" si="5"/>
        <v>OK</v>
      </c>
      <c r="Q56" s="156"/>
    </row>
    <row r="57" spans="1:17" ht="12.75">
      <c r="A57" s="154"/>
      <c r="B57" s="64" t="str">
        <f>CASHFLOW!B58</f>
        <v>Bank Charges</v>
      </c>
      <c r="C57" s="64"/>
      <c r="D57" s="23">
        <f>CASHFLOW!$L58</f>
        <v>0</v>
      </c>
      <c r="E57" s="5"/>
      <c r="F57" s="155"/>
      <c r="G57" s="23">
        <f>CASHFLOW!$M58</f>
        <v>0</v>
      </c>
      <c r="H57" s="7"/>
      <c r="I57" s="155"/>
      <c r="J57" s="23">
        <f>CASHFLOW!$N58</f>
        <v>0</v>
      </c>
      <c r="K57" s="7"/>
      <c r="L57" s="155"/>
      <c r="M57" s="130">
        <f t="shared" si="9"/>
        <v>0</v>
      </c>
      <c r="N57" s="130">
        <f t="shared" si="9"/>
        <v>0</v>
      </c>
      <c r="O57" s="131">
        <f t="shared" si="10"/>
        <v>0</v>
      </c>
      <c r="P57" s="132" t="str">
        <f t="shared" si="5"/>
        <v>OK</v>
      </c>
      <c r="Q57" s="156"/>
    </row>
    <row r="58" spans="1:17" ht="12.75">
      <c r="A58" s="154"/>
      <c r="B58" s="64" t="str">
        <f>CASHFLOW!B59</f>
        <v>Professional Fees</v>
      </c>
      <c r="C58" s="64"/>
      <c r="D58" s="23">
        <f>CASHFLOW!$L59</f>
        <v>0</v>
      </c>
      <c r="E58" s="5"/>
      <c r="F58" s="155"/>
      <c r="G58" s="23">
        <f>CASHFLOW!$M59</f>
        <v>0</v>
      </c>
      <c r="H58" s="7"/>
      <c r="I58" s="155"/>
      <c r="J58" s="23">
        <f>CASHFLOW!$N59</f>
        <v>0</v>
      </c>
      <c r="K58" s="7"/>
      <c r="L58" s="155"/>
      <c r="M58" s="130">
        <f t="shared" si="9"/>
        <v>0</v>
      </c>
      <c r="N58" s="130">
        <f t="shared" si="9"/>
        <v>0</v>
      </c>
      <c r="O58" s="131">
        <f t="shared" si="10"/>
        <v>0</v>
      </c>
      <c r="P58" s="132" t="str">
        <f t="shared" si="5"/>
        <v>OK</v>
      </c>
      <c r="Q58" s="156"/>
    </row>
    <row r="59" spans="1:17" ht="12.75">
      <c r="A59" s="154"/>
      <c r="B59" s="64" t="str">
        <f>CASHFLOW!B60</f>
        <v>Other Administration Costs</v>
      </c>
      <c r="C59" s="64"/>
      <c r="D59" s="23">
        <f>CASHFLOW!$L60</f>
        <v>0</v>
      </c>
      <c r="E59" s="5"/>
      <c r="F59" s="155"/>
      <c r="G59" s="23">
        <f>CASHFLOW!$M60</f>
        <v>0</v>
      </c>
      <c r="H59" s="7"/>
      <c r="I59" s="155"/>
      <c r="J59" s="23">
        <f>CASHFLOW!$N60</f>
        <v>0</v>
      </c>
      <c r="K59" s="7"/>
      <c r="L59" s="155"/>
      <c r="M59" s="130">
        <f t="shared" si="9"/>
        <v>0</v>
      </c>
      <c r="N59" s="130">
        <f t="shared" si="9"/>
        <v>0</v>
      </c>
      <c r="O59" s="131">
        <f t="shared" si="10"/>
        <v>0</v>
      </c>
      <c r="P59" s="132" t="str">
        <f t="shared" si="5"/>
        <v>OK</v>
      </c>
      <c r="Q59" s="156"/>
    </row>
    <row r="60" spans="1:17" ht="12.75">
      <c r="A60" s="154"/>
      <c r="B60" s="64" t="str">
        <f>CASHFLOW!B61</f>
        <v>Subscriptions</v>
      </c>
      <c r="C60" s="64"/>
      <c r="D60" s="23">
        <f>CASHFLOW!$L61</f>
        <v>0</v>
      </c>
      <c r="E60" s="5"/>
      <c r="F60" s="155"/>
      <c r="G60" s="23">
        <f>CASHFLOW!$M61</f>
        <v>0</v>
      </c>
      <c r="H60" s="7"/>
      <c r="I60" s="155"/>
      <c r="J60" s="23">
        <f>CASHFLOW!$N61</f>
        <v>0</v>
      </c>
      <c r="K60" s="7"/>
      <c r="L60" s="155"/>
      <c r="M60" s="130">
        <f t="shared" si="9"/>
        <v>0</v>
      </c>
      <c r="N60" s="130">
        <f t="shared" si="9"/>
        <v>0</v>
      </c>
      <c r="O60" s="131">
        <f t="shared" si="10"/>
        <v>0</v>
      </c>
      <c r="P60" s="132" t="str">
        <f t="shared" si="5"/>
        <v>OK</v>
      </c>
      <c r="Q60" s="156"/>
    </row>
    <row r="61" spans="1:17" ht="12.75">
      <c r="A61" s="154"/>
      <c r="B61" s="64" t="str">
        <f>CASHFLOW!B62</f>
        <v>Loan Repayments</v>
      </c>
      <c r="C61" s="64"/>
      <c r="D61" s="23">
        <f>CASHFLOW!$L62</f>
        <v>0</v>
      </c>
      <c r="E61" s="5"/>
      <c r="F61" s="155"/>
      <c r="G61" s="23">
        <f>CASHFLOW!$M62</f>
        <v>0</v>
      </c>
      <c r="H61" s="7"/>
      <c r="I61" s="155"/>
      <c r="J61" s="23">
        <f>CASHFLOW!$N62</f>
        <v>0</v>
      </c>
      <c r="K61" s="7"/>
      <c r="L61" s="155"/>
      <c r="M61" s="130">
        <f t="shared" si="9"/>
        <v>0</v>
      </c>
      <c r="N61" s="130">
        <f t="shared" si="9"/>
        <v>0</v>
      </c>
      <c r="O61" s="131">
        <f t="shared" si="10"/>
        <v>0</v>
      </c>
      <c r="P61" s="132" t="str">
        <f t="shared" si="5"/>
        <v>OK</v>
      </c>
      <c r="Q61" s="156"/>
    </row>
    <row r="62" spans="1:17" ht="12.75">
      <c r="A62" s="154"/>
      <c r="B62" s="64" t="str">
        <f>CASHFLOW!B63</f>
        <v>HP Payments</v>
      </c>
      <c r="C62" s="64"/>
      <c r="D62" s="23">
        <f>CASHFLOW!$L63</f>
        <v>0</v>
      </c>
      <c r="E62" s="5"/>
      <c r="F62" s="155"/>
      <c r="G62" s="23">
        <f>CASHFLOW!$M63</f>
        <v>0</v>
      </c>
      <c r="H62" s="7"/>
      <c r="I62" s="155"/>
      <c r="J62" s="23">
        <f>CASHFLOW!$N63</f>
        <v>0</v>
      </c>
      <c r="K62" s="7"/>
      <c r="L62" s="155"/>
      <c r="M62" s="130">
        <f t="shared" si="9"/>
        <v>0</v>
      </c>
      <c r="N62" s="130">
        <f t="shared" si="9"/>
        <v>0</v>
      </c>
      <c r="O62" s="131">
        <f t="shared" si="10"/>
        <v>0</v>
      </c>
      <c r="P62" s="132" t="str">
        <f t="shared" si="5"/>
        <v>OK</v>
      </c>
      <c r="Q62" s="156"/>
    </row>
    <row r="63" spans="1:17" ht="12.75">
      <c r="A63" s="154"/>
      <c r="B63" s="64" t="str">
        <f>CASHFLOW!B64</f>
        <v>Office Equipment</v>
      </c>
      <c r="C63" s="64"/>
      <c r="D63" s="23">
        <f>CASHFLOW!$L64</f>
        <v>0</v>
      </c>
      <c r="E63" s="5"/>
      <c r="F63" s="155"/>
      <c r="G63" s="23">
        <f>CASHFLOW!$M64</f>
        <v>0</v>
      </c>
      <c r="H63" s="7"/>
      <c r="I63" s="155"/>
      <c r="J63" s="23">
        <f>CASHFLOW!$N64</f>
        <v>0</v>
      </c>
      <c r="K63" s="7"/>
      <c r="L63" s="155"/>
      <c r="M63" s="130">
        <f t="shared" si="9"/>
        <v>0</v>
      </c>
      <c r="N63" s="130">
        <f t="shared" si="9"/>
        <v>0</v>
      </c>
      <c r="O63" s="131">
        <f t="shared" si="10"/>
        <v>0</v>
      </c>
      <c r="P63" s="132" t="str">
        <f t="shared" si="5"/>
        <v>OK</v>
      </c>
      <c r="Q63" s="156"/>
    </row>
    <row r="64" spans="1:17" ht="12.75">
      <c r="A64" s="154"/>
      <c r="B64" s="69" t="str">
        <f>CASHFLOW!B65</f>
        <v>Other</v>
      </c>
      <c r="C64" s="64"/>
      <c r="D64" s="23">
        <f>CASHFLOW!$L65</f>
        <v>0</v>
      </c>
      <c r="E64" s="5"/>
      <c r="F64" s="155"/>
      <c r="G64" s="23">
        <f>CASHFLOW!$M65</f>
        <v>0</v>
      </c>
      <c r="H64" s="7"/>
      <c r="I64" s="155"/>
      <c r="J64" s="23">
        <f>CASHFLOW!$N65</f>
        <v>0</v>
      </c>
      <c r="K64" s="7"/>
      <c r="L64" s="155"/>
      <c r="M64" s="130">
        <f t="shared" si="9"/>
        <v>0</v>
      </c>
      <c r="N64" s="130">
        <f t="shared" si="9"/>
        <v>0</v>
      </c>
      <c r="O64" s="131">
        <f t="shared" si="10"/>
        <v>0</v>
      </c>
      <c r="P64" s="132" t="str">
        <f t="shared" si="5"/>
        <v>OK</v>
      </c>
      <c r="Q64" s="156"/>
    </row>
    <row r="65" spans="1:17" ht="13.5" thickBot="1">
      <c r="A65" s="154"/>
      <c r="B65" s="69" t="str">
        <f>CASHFLOW!B66</f>
        <v>Other</v>
      </c>
      <c r="C65" s="64"/>
      <c r="D65" s="23">
        <f>CASHFLOW!$L66</f>
        <v>0</v>
      </c>
      <c r="E65" s="5"/>
      <c r="F65" s="155"/>
      <c r="G65" s="23">
        <f>CASHFLOW!$M66</f>
        <v>0</v>
      </c>
      <c r="H65" s="7"/>
      <c r="I65" s="155"/>
      <c r="J65" s="23">
        <f>CASHFLOW!$N66</f>
        <v>0</v>
      </c>
      <c r="K65" s="7"/>
      <c r="L65" s="155"/>
      <c r="M65" s="130">
        <f t="shared" si="9"/>
        <v>0</v>
      </c>
      <c r="N65" s="130">
        <f t="shared" si="9"/>
        <v>0</v>
      </c>
      <c r="O65" s="131">
        <f t="shared" si="10"/>
        <v>0</v>
      </c>
      <c r="P65" s="132" t="str">
        <f t="shared" si="5"/>
        <v>OK</v>
      </c>
      <c r="Q65" s="156"/>
    </row>
    <row r="66" spans="1:17" ht="13.5" thickBot="1">
      <c r="A66" s="154"/>
      <c r="B66" s="106" t="str">
        <f>CASHFLOW!B67</f>
        <v>Total Administration</v>
      </c>
      <c r="C66" s="106"/>
      <c r="D66" s="112">
        <f>SUM(D53:D65)</f>
        <v>0</v>
      </c>
      <c r="E66" s="109">
        <f>SUM(E53:E65)</f>
        <v>0</v>
      </c>
      <c r="F66" s="155"/>
      <c r="G66" s="112">
        <f>SUM(G53:G65)</f>
        <v>0</v>
      </c>
      <c r="H66" s="109">
        <f>SUM(H53:H65)</f>
        <v>0</v>
      </c>
      <c r="I66" s="155"/>
      <c r="J66" s="112">
        <f>SUM(J53:J65)</f>
        <v>0</v>
      </c>
      <c r="K66" s="109">
        <f>SUM(K53:K65)</f>
        <v>0</v>
      </c>
      <c r="L66" s="155"/>
      <c r="M66" s="112">
        <f>SUM(M53:M65)</f>
        <v>0</v>
      </c>
      <c r="N66" s="109">
        <f>SUM(N53:N65)</f>
        <v>0</v>
      </c>
      <c r="O66" s="134">
        <f>SUM(O53:O65)</f>
        <v>0</v>
      </c>
      <c r="P66" s="167" t="str">
        <f t="shared" si="5"/>
        <v>OK</v>
      </c>
      <c r="Q66" s="156"/>
    </row>
    <row r="67" spans="1:17" ht="12.75">
      <c r="A67" s="154"/>
      <c r="B67" s="64" t="str">
        <f>CASHFLOW!B68</f>
        <v>Consumables</v>
      </c>
      <c r="C67" s="64"/>
      <c r="D67" s="23">
        <f>CASHFLOW!$L68</f>
        <v>0</v>
      </c>
      <c r="E67" s="5"/>
      <c r="F67" s="155"/>
      <c r="G67" s="23">
        <f>CASHFLOW!$M68</f>
        <v>0</v>
      </c>
      <c r="H67" s="7"/>
      <c r="I67" s="155"/>
      <c r="J67" s="23">
        <f>CASHFLOW!$N68</f>
        <v>0</v>
      </c>
      <c r="K67" s="7"/>
      <c r="L67" s="155"/>
      <c r="M67" s="130">
        <f aca="true" t="shared" si="11" ref="M67:N72">D67+G67+J67</f>
        <v>0</v>
      </c>
      <c r="N67" s="130">
        <f t="shared" si="11"/>
        <v>0</v>
      </c>
      <c r="O67" s="131">
        <f aca="true" t="shared" si="12" ref="O67:O72">M67-N67</f>
        <v>0</v>
      </c>
      <c r="P67" s="132" t="str">
        <f t="shared" si="5"/>
        <v>OK</v>
      </c>
      <c r="Q67" s="156"/>
    </row>
    <row r="68" spans="1:17" ht="12.75">
      <c r="A68" s="154"/>
      <c r="B68" s="64" t="str">
        <f>CASHFLOW!B69</f>
        <v>Visits &amp; Trips out </v>
      </c>
      <c r="C68" s="64"/>
      <c r="D68" s="23">
        <f>CASHFLOW!$L69</f>
        <v>0</v>
      </c>
      <c r="E68" s="5"/>
      <c r="F68" s="155"/>
      <c r="G68" s="23">
        <f>CASHFLOW!$M69</f>
        <v>0</v>
      </c>
      <c r="H68" s="7"/>
      <c r="I68" s="155"/>
      <c r="J68" s="23">
        <f>CASHFLOW!$N69</f>
        <v>0</v>
      </c>
      <c r="K68" s="7"/>
      <c r="L68" s="155"/>
      <c r="M68" s="130">
        <f t="shared" si="11"/>
        <v>0</v>
      </c>
      <c r="N68" s="130">
        <f t="shared" si="11"/>
        <v>0</v>
      </c>
      <c r="O68" s="131">
        <f t="shared" si="12"/>
        <v>0</v>
      </c>
      <c r="P68" s="132" t="str">
        <f t="shared" si="5"/>
        <v>OK</v>
      </c>
      <c r="Q68" s="156"/>
    </row>
    <row r="69" spans="1:17" ht="12.75">
      <c r="A69" s="154"/>
      <c r="B69" s="64" t="str">
        <f>CASHFLOW!B70</f>
        <v>Catering</v>
      </c>
      <c r="C69" s="64"/>
      <c r="D69" s="23">
        <f>CASHFLOW!$L70</f>
        <v>0</v>
      </c>
      <c r="E69" s="5"/>
      <c r="F69" s="155"/>
      <c r="G69" s="23">
        <f>CASHFLOW!$M70</f>
        <v>0</v>
      </c>
      <c r="H69" s="7"/>
      <c r="I69" s="155"/>
      <c r="J69" s="23">
        <f>CASHFLOW!$N70</f>
        <v>0</v>
      </c>
      <c r="K69" s="7"/>
      <c r="L69" s="155"/>
      <c r="M69" s="130">
        <f t="shared" si="11"/>
        <v>0</v>
      </c>
      <c r="N69" s="130">
        <f t="shared" si="11"/>
        <v>0</v>
      </c>
      <c r="O69" s="131">
        <f t="shared" si="12"/>
        <v>0</v>
      </c>
      <c r="P69" s="132" t="str">
        <f t="shared" si="5"/>
        <v>OK</v>
      </c>
      <c r="Q69" s="156"/>
    </row>
    <row r="70" spans="1:17" ht="12.75">
      <c r="A70" s="154"/>
      <c r="B70" s="64" t="str">
        <f>CASHFLOW!B71</f>
        <v>Misc / Sundries</v>
      </c>
      <c r="C70" s="64"/>
      <c r="D70" s="23">
        <f>CASHFLOW!$L71</f>
        <v>0</v>
      </c>
      <c r="E70" s="5"/>
      <c r="F70" s="155"/>
      <c r="G70" s="23">
        <f>CASHFLOW!$M71</f>
        <v>0</v>
      </c>
      <c r="H70" s="7"/>
      <c r="I70" s="155"/>
      <c r="J70" s="23">
        <f>CASHFLOW!$N71</f>
        <v>0</v>
      </c>
      <c r="K70" s="7"/>
      <c r="L70" s="155"/>
      <c r="M70" s="130">
        <f t="shared" si="11"/>
        <v>0</v>
      </c>
      <c r="N70" s="130">
        <f t="shared" si="11"/>
        <v>0</v>
      </c>
      <c r="O70" s="131">
        <f t="shared" si="12"/>
        <v>0</v>
      </c>
      <c r="P70" s="132" t="str">
        <f t="shared" si="5"/>
        <v>OK</v>
      </c>
      <c r="Q70" s="156"/>
    </row>
    <row r="71" spans="1:17" ht="12.75">
      <c r="A71" s="154"/>
      <c r="B71" s="64" t="str">
        <f>CASHFLOW!B72</f>
        <v>Repairs &amp; renewals</v>
      </c>
      <c r="C71" s="64"/>
      <c r="D71" s="23">
        <f>CASHFLOW!$L72</f>
        <v>0</v>
      </c>
      <c r="E71" s="5"/>
      <c r="F71" s="155"/>
      <c r="G71" s="23">
        <f>CASHFLOW!$M72</f>
        <v>0</v>
      </c>
      <c r="H71" s="7"/>
      <c r="I71" s="155"/>
      <c r="J71" s="23">
        <f>CASHFLOW!$N72</f>
        <v>0</v>
      </c>
      <c r="K71" s="7"/>
      <c r="L71" s="155"/>
      <c r="M71" s="130">
        <f t="shared" si="11"/>
        <v>0</v>
      </c>
      <c r="N71" s="130">
        <f t="shared" si="11"/>
        <v>0</v>
      </c>
      <c r="O71" s="131">
        <f t="shared" si="12"/>
        <v>0</v>
      </c>
      <c r="P71" s="132" t="str">
        <f t="shared" si="5"/>
        <v>OK</v>
      </c>
      <c r="Q71" s="156"/>
    </row>
    <row r="72" spans="1:17" ht="13.5" thickBot="1">
      <c r="A72" s="154"/>
      <c r="B72" s="69" t="str">
        <f>CASHFLOW!B73</f>
        <v>Other</v>
      </c>
      <c r="C72" s="64"/>
      <c r="D72" s="23">
        <f>CASHFLOW!$L73</f>
        <v>0</v>
      </c>
      <c r="E72" s="5"/>
      <c r="F72" s="155"/>
      <c r="G72" s="23">
        <f>CASHFLOW!$M73</f>
        <v>0</v>
      </c>
      <c r="H72" s="7"/>
      <c r="I72" s="155"/>
      <c r="J72" s="23">
        <f>CASHFLOW!$N73</f>
        <v>0</v>
      </c>
      <c r="K72" s="7"/>
      <c r="L72" s="155"/>
      <c r="M72" s="130">
        <f t="shared" si="11"/>
        <v>0</v>
      </c>
      <c r="N72" s="130">
        <f t="shared" si="11"/>
        <v>0</v>
      </c>
      <c r="O72" s="131">
        <f t="shared" si="12"/>
        <v>0</v>
      </c>
      <c r="P72" s="132" t="str">
        <f t="shared" si="5"/>
        <v>OK</v>
      </c>
      <c r="Q72" s="156"/>
    </row>
    <row r="73" spans="1:17" ht="13.5" thickBot="1">
      <c r="A73" s="154"/>
      <c r="B73" s="106" t="str">
        <f>CASHFLOW!B74</f>
        <v>Total Activity &amp; Material Costs</v>
      </c>
      <c r="C73" s="106"/>
      <c r="D73" s="112">
        <f>SUM(D67:D72)</f>
        <v>0</v>
      </c>
      <c r="E73" s="109">
        <f>SUM(E67:E72)</f>
        <v>0</v>
      </c>
      <c r="F73" s="155"/>
      <c r="G73" s="112">
        <f>SUM(G67:G72)</f>
        <v>0</v>
      </c>
      <c r="H73" s="109">
        <f>SUM(H67:H72)</f>
        <v>0</v>
      </c>
      <c r="I73" s="155"/>
      <c r="J73" s="112">
        <f>SUM(J67:J72)</f>
        <v>0</v>
      </c>
      <c r="K73" s="109">
        <f>SUM(K67:K72)</f>
        <v>0</v>
      </c>
      <c r="L73" s="155"/>
      <c r="M73" s="112">
        <f>SUM(M67:M72)</f>
        <v>0</v>
      </c>
      <c r="N73" s="109">
        <f>SUM(N67:N72)</f>
        <v>0</v>
      </c>
      <c r="O73" s="134">
        <f>SUM(O67:O72)</f>
        <v>0</v>
      </c>
      <c r="P73" s="167" t="str">
        <f t="shared" si="5"/>
        <v>OK</v>
      </c>
      <c r="Q73" s="156"/>
    </row>
    <row r="74" spans="1:17" ht="12.75">
      <c r="A74" s="154"/>
      <c r="B74" s="64" t="str">
        <f>CASHFLOW!B75</f>
        <v>Volunteer Subsistence</v>
      </c>
      <c r="C74" s="64"/>
      <c r="D74" s="23">
        <f>CASHFLOW!$L75</f>
        <v>0</v>
      </c>
      <c r="E74" s="5"/>
      <c r="F74" s="155"/>
      <c r="G74" s="23">
        <f>CASHFLOW!$M75</f>
        <v>0</v>
      </c>
      <c r="H74" s="7"/>
      <c r="I74" s="155"/>
      <c r="J74" s="23">
        <f>CASHFLOW!$N75</f>
        <v>0</v>
      </c>
      <c r="K74" s="7"/>
      <c r="L74" s="155"/>
      <c r="M74" s="130">
        <f>D74+G74+J74</f>
        <v>0</v>
      </c>
      <c r="N74" s="130">
        <f>E74+H74+K74</f>
        <v>0</v>
      </c>
      <c r="O74" s="131">
        <f>M74-N74</f>
        <v>0</v>
      </c>
      <c r="P74" s="132" t="str">
        <f t="shared" si="5"/>
        <v>OK</v>
      </c>
      <c r="Q74" s="156"/>
    </row>
    <row r="75" spans="1:17" ht="13.5" thickBot="1">
      <c r="A75" s="154"/>
      <c r="B75" s="64" t="str">
        <f>CASHFLOW!B76</f>
        <v>Volunteer Travel</v>
      </c>
      <c r="C75" s="64"/>
      <c r="D75" s="23">
        <f>CASHFLOW!$L76</f>
        <v>0</v>
      </c>
      <c r="E75" s="5"/>
      <c r="F75" s="155"/>
      <c r="G75" s="23">
        <f>CASHFLOW!$M76</f>
        <v>0</v>
      </c>
      <c r="H75" s="7"/>
      <c r="I75" s="155"/>
      <c r="J75" s="23">
        <f>CASHFLOW!$N76</f>
        <v>0</v>
      </c>
      <c r="K75" s="7"/>
      <c r="L75" s="155"/>
      <c r="M75" s="130">
        <f>D75+G75+J75</f>
        <v>0</v>
      </c>
      <c r="N75" s="130">
        <f>E75+H75+K75</f>
        <v>0</v>
      </c>
      <c r="O75" s="131">
        <f>M75-N75</f>
        <v>0</v>
      </c>
      <c r="P75" s="132" t="str">
        <f t="shared" si="5"/>
        <v>OK</v>
      </c>
      <c r="Q75" s="156"/>
    </row>
    <row r="76" spans="1:17" ht="13.5" thickBot="1">
      <c r="A76" s="154"/>
      <c r="B76" s="106" t="str">
        <f>CASHFLOW!B77</f>
        <v> Total Volunteer Costs</v>
      </c>
      <c r="C76" s="106"/>
      <c r="D76" s="112">
        <f>SUM(D74:D75)</f>
        <v>0</v>
      </c>
      <c r="E76" s="109">
        <f>SUM(E74:E75)</f>
        <v>0</v>
      </c>
      <c r="F76" s="155"/>
      <c r="G76" s="112">
        <f>SUM(G74:G75)</f>
        <v>0</v>
      </c>
      <c r="H76" s="109">
        <f>SUM(H74:H75)</f>
        <v>0</v>
      </c>
      <c r="I76" s="155"/>
      <c r="J76" s="112">
        <f>SUM(J74:J75)</f>
        <v>0</v>
      </c>
      <c r="K76" s="109">
        <f>SUM(K74:K75)</f>
        <v>0</v>
      </c>
      <c r="L76" s="155"/>
      <c r="M76" s="112">
        <f>SUM(M74:M75)</f>
        <v>0</v>
      </c>
      <c r="N76" s="109">
        <f>SUM(N74:N75)</f>
        <v>0</v>
      </c>
      <c r="O76" s="134">
        <f>SUM(O74:O75)</f>
        <v>0</v>
      </c>
      <c r="P76" s="167" t="str">
        <f t="shared" si="5"/>
        <v>OK</v>
      </c>
      <c r="Q76" s="156"/>
    </row>
    <row r="77" spans="1:17" ht="12.75">
      <c r="A77" s="154"/>
      <c r="B77" s="64" t="str">
        <f>CASHFLOW!B78</f>
        <v>Advertising / Promotions</v>
      </c>
      <c r="C77" s="64"/>
      <c r="D77" s="23">
        <f>CASHFLOW!$L78</f>
        <v>0</v>
      </c>
      <c r="E77" s="5"/>
      <c r="F77" s="155"/>
      <c r="G77" s="23">
        <f>CASHFLOW!$M78</f>
        <v>0</v>
      </c>
      <c r="H77" s="7"/>
      <c r="I77" s="155"/>
      <c r="J77" s="23">
        <f>CASHFLOW!$N78</f>
        <v>0</v>
      </c>
      <c r="K77" s="7"/>
      <c r="L77" s="155"/>
      <c r="M77" s="130">
        <f>D77+G77+J77</f>
        <v>0</v>
      </c>
      <c r="N77" s="130">
        <f>E77+H77+K77</f>
        <v>0</v>
      </c>
      <c r="O77" s="131">
        <f>M77-N77</f>
        <v>0</v>
      </c>
      <c r="P77" s="132" t="str">
        <f t="shared" si="5"/>
        <v>OK</v>
      </c>
      <c r="Q77" s="156"/>
    </row>
    <row r="78" spans="1:17" ht="13.5" thickBot="1">
      <c r="A78" s="154"/>
      <c r="B78" s="64" t="str">
        <f>CASHFLOW!B79</f>
        <v>Market Research</v>
      </c>
      <c r="C78" s="64"/>
      <c r="D78" s="23">
        <f>CASHFLOW!$L79</f>
        <v>0</v>
      </c>
      <c r="E78" s="5"/>
      <c r="F78" s="155"/>
      <c r="G78" s="23">
        <f>CASHFLOW!$M79</f>
        <v>0</v>
      </c>
      <c r="H78" s="7"/>
      <c r="I78" s="155"/>
      <c r="J78" s="23">
        <f>CASHFLOW!$N79</f>
        <v>0</v>
      </c>
      <c r="K78" s="7"/>
      <c r="L78" s="155"/>
      <c r="M78" s="130">
        <f>D78+G78+J78</f>
        <v>0</v>
      </c>
      <c r="N78" s="130">
        <f>E78+H78+K78</f>
        <v>0</v>
      </c>
      <c r="O78" s="131">
        <f>M78-N78</f>
        <v>0</v>
      </c>
      <c r="P78" s="132" t="str">
        <f t="shared" si="5"/>
        <v>OK</v>
      </c>
      <c r="Q78" s="156"/>
    </row>
    <row r="79" spans="1:17" ht="13.5" thickBot="1">
      <c r="A79" s="154"/>
      <c r="B79" s="106" t="str">
        <f>CASHFLOW!B80</f>
        <v>Total Advertising</v>
      </c>
      <c r="C79" s="106"/>
      <c r="D79" s="112">
        <f>SUM(D77:D78)</f>
        <v>0</v>
      </c>
      <c r="E79" s="109">
        <f>SUM(E77:E78)</f>
        <v>0</v>
      </c>
      <c r="F79" s="155"/>
      <c r="G79" s="112">
        <f>SUM(G77:G78)</f>
        <v>0</v>
      </c>
      <c r="H79" s="109">
        <f>SUM(H77:H78)</f>
        <v>0</v>
      </c>
      <c r="I79" s="155"/>
      <c r="J79" s="112">
        <f>SUM(J77:J78)</f>
        <v>0</v>
      </c>
      <c r="K79" s="109">
        <f>SUM(K77:K78)</f>
        <v>0</v>
      </c>
      <c r="L79" s="155"/>
      <c r="M79" s="112">
        <f>SUM(M77:M78)</f>
        <v>0</v>
      </c>
      <c r="N79" s="109">
        <f>SUM(N77:N78)</f>
        <v>0</v>
      </c>
      <c r="O79" s="134">
        <f>SUM(O77:O78)</f>
        <v>0</v>
      </c>
      <c r="P79" s="167" t="str">
        <f t="shared" si="5"/>
        <v>OK</v>
      </c>
      <c r="Q79" s="156"/>
    </row>
    <row r="80" spans="1:17" ht="12.75">
      <c r="A80" s="154"/>
      <c r="B80" s="64" t="str">
        <f>CASHFLOW!B81</f>
        <v>Vehicle Tax</v>
      </c>
      <c r="C80" s="64"/>
      <c r="D80" s="23">
        <f>CASHFLOW!$L81</f>
        <v>0</v>
      </c>
      <c r="E80" s="5"/>
      <c r="F80" s="155"/>
      <c r="G80" s="23">
        <f>CASHFLOW!$M81</f>
        <v>0</v>
      </c>
      <c r="H80" s="7"/>
      <c r="I80" s="155"/>
      <c r="J80" s="23">
        <f>CASHFLOW!$N81</f>
        <v>0</v>
      </c>
      <c r="K80" s="7"/>
      <c r="L80" s="155"/>
      <c r="M80" s="130">
        <f aca="true" t="shared" si="13" ref="M80:N86">D80+G80+J80</f>
        <v>0</v>
      </c>
      <c r="N80" s="130">
        <f t="shared" si="13"/>
        <v>0</v>
      </c>
      <c r="O80" s="131">
        <f aca="true" t="shared" si="14" ref="O80:O86">M80-N80</f>
        <v>0</v>
      </c>
      <c r="P80" s="132" t="str">
        <f t="shared" si="5"/>
        <v>OK</v>
      </c>
      <c r="Q80" s="156"/>
    </row>
    <row r="81" spans="1:17" ht="12.75">
      <c r="A81" s="154"/>
      <c r="B81" s="64" t="str">
        <f>CASHFLOW!B82</f>
        <v>Insurance</v>
      </c>
      <c r="C81" s="64"/>
      <c r="D81" s="23">
        <f>CASHFLOW!$L82</f>
        <v>0</v>
      </c>
      <c r="E81" s="5"/>
      <c r="F81" s="155"/>
      <c r="G81" s="23">
        <f>CASHFLOW!$M82</f>
        <v>0</v>
      </c>
      <c r="H81" s="7"/>
      <c r="I81" s="155"/>
      <c r="J81" s="23">
        <f>CASHFLOW!$N82</f>
        <v>0</v>
      </c>
      <c r="K81" s="7"/>
      <c r="L81" s="155"/>
      <c r="M81" s="130">
        <f t="shared" si="13"/>
        <v>0</v>
      </c>
      <c r="N81" s="130">
        <f t="shared" si="13"/>
        <v>0</v>
      </c>
      <c r="O81" s="131">
        <f t="shared" si="14"/>
        <v>0</v>
      </c>
      <c r="P81" s="132" t="str">
        <f t="shared" si="5"/>
        <v>OK</v>
      </c>
      <c r="Q81" s="156"/>
    </row>
    <row r="82" spans="1:17" ht="12.75">
      <c r="A82" s="154"/>
      <c r="B82" s="64" t="str">
        <f>CASHFLOW!B83</f>
        <v>Petrol / Oil</v>
      </c>
      <c r="C82" s="64"/>
      <c r="D82" s="23">
        <f>CASHFLOW!$L83</f>
        <v>0</v>
      </c>
      <c r="E82" s="5"/>
      <c r="F82" s="155"/>
      <c r="G82" s="23">
        <f>CASHFLOW!$M83</f>
        <v>0</v>
      </c>
      <c r="H82" s="7"/>
      <c r="I82" s="155"/>
      <c r="J82" s="23">
        <f>CASHFLOW!$N83</f>
        <v>0</v>
      </c>
      <c r="K82" s="7"/>
      <c r="L82" s="155"/>
      <c r="M82" s="130">
        <f t="shared" si="13"/>
        <v>0</v>
      </c>
      <c r="N82" s="130">
        <f t="shared" si="13"/>
        <v>0</v>
      </c>
      <c r="O82" s="131">
        <f t="shared" si="14"/>
        <v>0</v>
      </c>
      <c r="P82" s="132" t="str">
        <f t="shared" si="5"/>
        <v>OK</v>
      </c>
      <c r="Q82" s="156"/>
    </row>
    <row r="83" spans="1:17" ht="12.75">
      <c r="A83" s="154"/>
      <c r="B83" s="64" t="str">
        <f>CASHFLOW!B84</f>
        <v>Vehicle Maintenance / MOT</v>
      </c>
      <c r="C83" s="64"/>
      <c r="D83" s="23">
        <f>CASHFLOW!$L84</f>
        <v>0</v>
      </c>
      <c r="E83" s="5"/>
      <c r="F83" s="155"/>
      <c r="G83" s="23">
        <f>CASHFLOW!$M84</f>
        <v>0</v>
      </c>
      <c r="H83" s="7"/>
      <c r="I83" s="155"/>
      <c r="J83" s="23">
        <f>CASHFLOW!$N84</f>
        <v>0</v>
      </c>
      <c r="K83" s="7"/>
      <c r="L83" s="155"/>
      <c r="M83" s="130">
        <f t="shared" si="13"/>
        <v>0</v>
      </c>
      <c r="N83" s="130">
        <f t="shared" si="13"/>
        <v>0</v>
      </c>
      <c r="O83" s="131">
        <f t="shared" si="14"/>
        <v>0</v>
      </c>
      <c r="P83" s="132" t="str">
        <f t="shared" si="5"/>
        <v>OK</v>
      </c>
      <c r="Q83" s="156"/>
    </row>
    <row r="84" spans="1:17" ht="12.75">
      <c r="A84" s="154"/>
      <c r="B84" s="64" t="str">
        <f>CASHFLOW!B85</f>
        <v>Mileage Costs Paid</v>
      </c>
      <c r="C84" s="64"/>
      <c r="D84" s="23">
        <f>CASHFLOW!$L85</f>
        <v>0</v>
      </c>
      <c r="E84" s="5"/>
      <c r="F84" s="155"/>
      <c r="G84" s="23">
        <f>CASHFLOW!$M85</f>
        <v>0</v>
      </c>
      <c r="H84" s="7"/>
      <c r="I84" s="155"/>
      <c r="J84" s="23">
        <f>CASHFLOW!$N85</f>
        <v>0</v>
      </c>
      <c r="K84" s="7"/>
      <c r="L84" s="155"/>
      <c r="M84" s="130">
        <f t="shared" si="13"/>
        <v>0</v>
      </c>
      <c r="N84" s="130">
        <f t="shared" si="13"/>
        <v>0</v>
      </c>
      <c r="O84" s="131">
        <f t="shared" si="14"/>
        <v>0</v>
      </c>
      <c r="P84" s="132" t="str">
        <f t="shared" si="5"/>
        <v>OK</v>
      </c>
      <c r="Q84" s="156"/>
    </row>
    <row r="85" spans="1:17" ht="12.75">
      <c r="A85" s="154"/>
      <c r="B85" s="64" t="str">
        <f>CASHFLOW!B86</f>
        <v>Other Travel costs</v>
      </c>
      <c r="C85" s="64"/>
      <c r="D85" s="23">
        <f>CASHFLOW!$L86</f>
        <v>0</v>
      </c>
      <c r="E85" s="5"/>
      <c r="F85" s="155"/>
      <c r="G85" s="23">
        <f>CASHFLOW!$M86</f>
        <v>0</v>
      </c>
      <c r="H85" s="7"/>
      <c r="I85" s="155"/>
      <c r="J85" s="23">
        <f>CASHFLOW!$N86</f>
        <v>0</v>
      </c>
      <c r="K85" s="7"/>
      <c r="L85" s="155"/>
      <c r="M85" s="130">
        <f t="shared" si="13"/>
        <v>0</v>
      </c>
      <c r="N85" s="130">
        <f t="shared" si="13"/>
        <v>0</v>
      </c>
      <c r="O85" s="131">
        <f t="shared" si="14"/>
        <v>0</v>
      </c>
      <c r="P85" s="132" t="str">
        <f t="shared" si="5"/>
        <v>OK</v>
      </c>
      <c r="Q85" s="156"/>
    </row>
    <row r="86" spans="1:17" ht="13.5" thickBot="1">
      <c r="A86" s="154"/>
      <c r="B86" s="69" t="str">
        <f>CASHFLOW!B87</f>
        <v>Other</v>
      </c>
      <c r="C86" s="64"/>
      <c r="D86" s="23">
        <f>CASHFLOW!$L87</f>
        <v>0</v>
      </c>
      <c r="E86" s="5"/>
      <c r="F86" s="155"/>
      <c r="G86" s="23">
        <f>CASHFLOW!$M87</f>
        <v>0</v>
      </c>
      <c r="H86" s="7"/>
      <c r="I86" s="155"/>
      <c r="J86" s="23">
        <f>CASHFLOW!$N87</f>
        <v>0</v>
      </c>
      <c r="K86" s="7"/>
      <c r="L86" s="155"/>
      <c r="M86" s="130">
        <f t="shared" si="13"/>
        <v>0</v>
      </c>
      <c r="N86" s="130">
        <f t="shared" si="13"/>
        <v>0</v>
      </c>
      <c r="O86" s="131">
        <f t="shared" si="14"/>
        <v>0</v>
      </c>
      <c r="P86" s="132" t="str">
        <f t="shared" si="5"/>
        <v>OK</v>
      </c>
      <c r="Q86" s="156"/>
    </row>
    <row r="87" spans="1:17" ht="13.5" thickBot="1">
      <c r="A87" s="154"/>
      <c r="B87" s="106" t="str">
        <f>CASHFLOW!B88</f>
        <v>Total Transport</v>
      </c>
      <c r="C87" s="106"/>
      <c r="D87" s="112">
        <f>SUM(D80:D86)</f>
        <v>0</v>
      </c>
      <c r="E87" s="109">
        <f>SUM(E80:E86)</f>
        <v>0</v>
      </c>
      <c r="F87" s="155"/>
      <c r="G87" s="112">
        <f>SUM(G80:G86)</f>
        <v>0</v>
      </c>
      <c r="H87" s="109">
        <f>SUM(H80:H86)</f>
        <v>0</v>
      </c>
      <c r="I87" s="155"/>
      <c r="J87" s="112">
        <f>SUM(J80:J86)</f>
        <v>0</v>
      </c>
      <c r="K87" s="109">
        <f>SUM(K80:K86)</f>
        <v>0</v>
      </c>
      <c r="L87" s="155"/>
      <c r="M87" s="112">
        <f>SUM(M80:M86)</f>
        <v>0</v>
      </c>
      <c r="N87" s="109">
        <f>SUM(N80:N86)</f>
        <v>0</v>
      </c>
      <c r="O87" s="134">
        <f>SUM(O80:O86)</f>
        <v>0</v>
      </c>
      <c r="P87" s="167" t="str">
        <f t="shared" si="5"/>
        <v>OK</v>
      </c>
      <c r="Q87" s="156"/>
    </row>
    <row r="88" spans="1:17" ht="12.75">
      <c r="A88" s="154"/>
      <c r="B88" s="64" t="str">
        <f>CASHFLOW!B89</f>
        <v>Quality Assurance</v>
      </c>
      <c r="C88" s="64"/>
      <c r="D88" s="23">
        <f>CASHFLOW!$L89</f>
        <v>0</v>
      </c>
      <c r="E88" s="5"/>
      <c r="F88" s="155"/>
      <c r="G88" s="23">
        <f>CASHFLOW!$M89</f>
        <v>0</v>
      </c>
      <c r="H88" s="7"/>
      <c r="I88" s="155"/>
      <c r="J88" s="23">
        <f>CASHFLOW!$N89</f>
        <v>0</v>
      </c>
      <c r="K88" s="7"/>
      <c r="L88" s="155"/>
      <c r="M88" s="130">
        <f aca="true" t="shared" si="15" ref="M88:N90">D88+G88+J88</f>
        <v>0</v>
      </c>
      <c r="N88" s="130">
        <f t="shared" si="15"/>
        <v>0</v>
      </c>
      <c r="O88" s="131">
        <f>M88-N88</f>
        <v>0</v>
      </c>
      <c r="P88" s="132" t="str">
        <f t="shared" si="5"/>
        <v>OK</v>
      </c>
      <c r="Q88" s="156"/>
    </row>
    <row r="89" spans="1:17" ht="12.75">
      <c r="A89" s="154"/>
      <c r="B89" s="64" t="str">
        <f>CASHFLOW!B90</f>
        <v>I</v>
      </c>
      <c r="C89" s="64"/>
      <c r="D89" s="23">
        <f>CASHFLOW!$L90</f>
        <v>0</v>
      </c>
      <c r="E89" s="5"/>
      <c r="F89" s="155"/>
      <c r="G89" s="23">
        <f>CASHFLOW!$M90</f>
        <v>0</v>
      </c>
      <c r="H89" s="7"/>
      <c r="I89" s="155"/>
      <c r="J89" s="23">
        <f>CASHFLOW!$N90</f>
        <v>0</v>
      </c>
      <c r="K89" s="7"/>
      <c r="L89" s="155"/>
      <c r="M89" s="130">
        <f t="shared" si="15"/>
        <v>0</v>
      </c>
      <c r="N89" s="130">
        <f t="shared" si="15"/>
        <v>0</v>
      </c>
      <c r="O89" s="131">
        <f>M89-N89</f>
        <v>0</v>
      </c>
      <c r="P89" s="132" t="str">
        <f t="shared" si="5"/>
        <v>OK</v>
      </c>
      <c r="Q89" s="156"/>
    </row>
    <row r="90" spans="1:17" ht="13.5" thickBot="1">
      <c r="A90" s="154"/>
      <c r="B90" s="64" t="str">
        <f>CASHFLOW!B91</f>
        <v>ii</v>
      </c>
      <c r="C90" s="64"/>
      <c r="D90" s="23">
        <f>CASHFLOW!$L91</f>
        <v>0</v>
      </c>
      <c r="E90" s="5"/>
      <c r="F90" s="155"/>
      <c r="G90" s="23">
        <f>CASHFLOW!$M91</f>
        <v>0</v>
      </c>
      <c r="H90" s="7"/>
      <c r="I90" s="155"/>
      <c r="J90" s="23">
        <f>CASHFLOW!$N91</f>
        <v>0</v>
      </c>
      <c r="K90" s="7"/>
      <c r="L90" s="155"/>
      <c r="M90" s="130">
        <f t="shared" si="15"/>
        <v>0</v>
      </c>
      <c r="N90" s="130">
        <f t="shared" si="15"/>
        <v>0</v>
      </c>
      <c r="O90" s="131">
        <f>M90-N90</f>
        <v>0</v>
      </c>
      <c r="P90" s="132" t="str">
        <f t="shared" si="5"/>
        <v>OK</v>
      </c>
      <c r="Q90" s="156"/>
    </row>
    <row r="91" spans="1:17" ht="13.5" thickBot="1">
      <c r="A91" s="154"/>
      <c r="B91" s="106" t="str">
        <f>CASHFLOW!B92</f>
        <v>Total Quality Assurance</v>
      </c>
      <c r="C91" s="106"/>
      <c r="D91" s="112">
        <f>SUM(D88:D90)</f>
        <v>0</v>
      </c>
      <c r="E91" s="109">
        <f>SUM(E88:E90)</f>
        <v>0</v>
      </c>
      <c r="F91" s="155"/>
      <c r="G91" s="112">
        <f>SUM(G88:G90)</f>
        <v>0</v>
      </c>
      <c r="H91" s="109">
        <f>SUM(H88:H90)</f>
        <v>0</v>
      </c>
      <c r="I91" s="155"/>
      <c r="J91" s="112">
        <f>SUM(J88:J90)</f>
        <v>0</v>
      </c>
      <c r="K91" s="109">
        <f>SUM(K88:K90)</f>
        <v>0</v>
      </c>
      <c r="L91" s="155"/>
      <c r="M91" s="112">
        <f>SUM(M88:M90)</f>
        <v>0</v>
      </c>
      <c r="N91" s="109">
        <f>SUM(N88:N90)</f>
        <v>0</v>
      </c>
      <c r="O91" s="134">
        <f>SUM(O88:O90)</f>
        <v>0</v>
      </c>
      <c r="P91" s="167" t="str">
        <f t="shared" si="5"/>
        <v>OK</v>
      </c>
      <c r="Q91" s="156"/>
    </row>
    <row r="92" spans="1:17" ht="13.5" thickBot="1">
      <c r="A92" s="154"/>
      <c r="B92" s="106" t="s">
        <v>36</v>
      </c>
      <c r="C92" s="106"/>
      <c r="D92" s="112">
        <f>SUM(D91,D87,D79,D76,D73,D66,D52,D48,D38)</f>
        <v>0</v>
      </c>
      <c r="E92" s="109">
        <f>SUM(E91,E87,E79,E76,E73,E66,E52,E48,E38)</f>
        <v>0</v>
      </c>
      <c r="F92" s="155"/>
      <c r="G92" s="112">
        <f>SUM(G91,G87,G79,G76,G73,G66,G52,G48,G38)</f>
        <v>0</v>
      </c>
      <c r="H92" s="109">
        <f>SUM(H91,H87,H79,H76,H73,H66,H52,H48,H38)</f>
        <v>0</v>
      </c>
      <c r="I92" s="155"/>
      <c r="J92" s="112">
        <f>SUM(J91,J87,J79,J76,J73,J66,J52,J48,J38)</f>
        <v>0</v>
      </c>
      <c r="K92" s="109">
        <f>SUM(K91,K87,K79,K76,K73,K66,K52,K48,K38)</f>
        <v>0</v>
      </c>
      <c r="L92" s="155"/>
      <c r="M92" s="112">
        <f>SUM(M91,M87,M79,M76,M73,M66,M52,M48,M38)</f>
        <v>0</v>
      </c>
      <c r="N92" s="109">
        <f>SUM(N91,N87,N79,N76,N73,N66,N52,N48,N38)</f>
        <v>0</v>
      </c>
      <c r="O92" s="134">
        <f>SUM(O91,O87,O79,O76,O73,O66,O52,O48,O38)</f>
        <v>0</v>
      </c>
      <c r="P92" s="168" t="str">
        <f t="shared" si="5"/>
        <v>OK</v>
      </c>
      <c r="Q92" s="156"/>
    </row>
    <row r="93" spans="1:17" ht="12.75" thickBot="1">
      <c r="A93" s="154"/>
      <c r="B93" s="61"/>
      <c r="C93" s="61"/>
      <c r="D93" s="137"/>
      <c r="E93" s="137"/>
      <c r="F93" s="155"/>
      <c r="G93" s="74"/>
      <c r="H93" s="74"/>
      <c r="I93" s="155"/>
      <c r="J93" s="74"/>
      <c r="K93" s="74"/>
      <c r="L93" s="155"/>
      <c r="M93" s="74"/>
      <c r="N93" s="74"/>
      <c r="O93" s="74"/>
      <c r="P93" s="74"/>
      <c r="Q93" s="156"/>
    </row>
    <row r="94" spans="1:17" ht="12.75">
      <c r="A94" s="154"/>
      <c r="B94" s="169" t="s">
        <v>91</v>
      </c>
      <c r="C94" s="169"/>
      <c r="D94" s="138">
        <f>D28</f>
        <v>0</v>
      </c>
      <c r="E94" s="139">
        <f>E28</f>
        <v>0</v>
      </c>
      <c r="F94" s="140"/>
      <c r="G94" s="138">
        <f>G28</f>
        <v>0</v>
      </c>
      <c r="H94" s="139">
        <f>H28</f>
        <v>0</v>
      </c>
      <c r="I94" s="140"/>
      <c r="J94" s="138">
        <f>J28</f>
        <v>0</v>
      </c>
      <c r="K94" s="139">
        <f>K28</f>
        <v>0</v>
      </c>
      <c r="L94" s="140"/>
      <c r="M94" s="138">
        <f>M28</f>
        <v>0</v>
      </c>
      <c r="N94" s="139">
        <f>N28</f>
        <v>0</v>
      </c>
      <c r="O94" s="141">
        <f>O28</f>
        <v>0</v>
      </c>
      <c r="P94" s="142" t="str">
        <f>IF(O94=0,"OK",IF(O94&gt;0,"Credit",IF(O94&lt;0,"Defecit")))</f>
        <v>OK</v>
      </c>
      <c r="Q94" s="156"/>
    </row>
    <row r="95" spans="1:17" ht="13.5" thickBot="1">
      <c r="A95" s="154"/>
      <c r="B95" s="169" t="s">
        <v>92</v>
      </c>
      <c r="C95" s="169"/>
      <c r="D95" s="143">
        <f>D92</f>
        <v>0</v>
      </c>
      <c r="E95" s="144">
        <f>E92</f>
        <v>0</v>
      </c>
      <c r="F95" s="140"/>
      <c r="G95" s="143">
        <f>G92</f>
        <v>0</v>
      </c>
      <c r="H95" s="144">
        <f>H92</f>
        <v>0</v>
      </c>
      <c r="I95" s="140"/>
      <c r="J95" s="143">
        <f>J92</f>
        <v>0</v>
      </c>
      <c r="K95" s="144">
        <f>K92</f>
        <v>0</v>
      </c>
      <c r="L95" s="140"/>
      <c r="M95" s="143">
        <f>M92</f>
        <v>0</v>
      </c>
      <c r="N95" s="144">
        <f>N92</f>
        <v>0</v>
      </c>
      <c r="O95" s="145">
        <f>O92</f>
        <v>0</v>
      </c>
      <c r="P95" s="146" t="str">
        <f>IF(O95=0,"OK",IF(O95&gt;0,"Underspent",IF(O95&lt;0,"Overspent")))</f>
        <v>OK</v>
      </c>
      <c r="Q95" s="156"/>
    </row>
    <row r="96" spans="1:17" ht="13.5" thickBot="1">
      <c r="A96" s="154"/>
      <c r="B96" s="169" t="s">
        <v>93</v>
      </c>
      <c r="C96" s="169"/>
      <c r="D96" s="147">
        <f>D94-D95</f>
        <v>0</v>
      </c>
      <c r="E96" s="148">
        <f>E94-E95</f>
        <v>0</v>
      </c>
      <c r="F96" s="149"/>
      <c r="G96" s="147">
        <f>G94-G95</f>
        <v>0</v>
      </c>
      <c r="H96" s="148">
        <f>H94-H95</f>
        <v>0</v>
      </c>
      <c r="I96" s="149"/>
      <c r="J96" s="147">
        <f>J94-J95</f>
        <v>0</v>
      </c>
      <c r="K96" s="148">
        <f>K94-K95</f>
        <v>0</v>
      </c>
      <c r="L96" s="149"/>
      <c r="M96" s="147">
        <f>M94-M95</f>
        <v>0</v>
      </c>
      <c r="N96" s="148">
        <f>N94-N95</f>
        <v>0</v>
      </c>
      <c r="O96" s="155"/>
      <c r="P96" s="155"/>
      <c r="Q96" s="156"/>
    </row>
    <row r="97" spans="1:17" ht="6" customHeight="1" thickBot="1">
      <c r="A97" s="154"/>
      <c r="B97" s="169"/>
      <c r="C97" s="169"/>
      <c r="D97" s="170"/>
      <c r="E97" s="170"/>
      <c r="G97" s="170"/>
      <c r="H97" s="170"/>
      <c r="J97" s="170"/>
      <c r="K97" s="170"/>
      <c r="M97" s="170"/>
      <c r="N97" s="170"/>
      <c r="Q97" s="156"/>
    </row>
    <row r="98" spans="1:17" ht="21.75" customHeight="1" thickBot="1">
      <c r="A98" s="154"/>
      <c r="B98" s="169"/>
      <c r="C98" s="169"/>
      <c r="D98" s="170"/>
      <c r="E98" s="170"/>
      <c r="G98" s="170"/>
      <c r="H98" s="170"/>
      <c r="J98" s="355" t="str">
        <f>IF(N94&lt;M94,"WARNING YOUR INCOME IS LESS THAN BUDGETED","YOUR INCOME IS OK")</f>
        <v>YOUR INCOME IS OK</v>
      </c>
      <c r="K98" s="356"/>
      <c r="L98" s="356"/>
      <c r="M98" s="356"/>
      <c r="N98" s="356"/>
      <c r="O98" s="356"/>
      <c r="P98" s="357"/>
      <c r="Q98" s="156"/>
    </row>
    <row r="99" spans="1:17" ht="6.75" customHeight="1" thickBot="1">
      <c r="A99" s="154"/>
      <c r="B99" s="169"/>
      <c r="C99" s="169"/>
      <c r="D99" s="170"/>
      <c r="E99" s="170"/>
      <c r="G99" s="170"/>
      <c r="H99" s="170"/>
      <c r="J99" s="170"/>
      <c r="K99" s="171"/>
      <c r="L99" s="171"/>
      <c r="M99" s="171"/>
      <c r="N99" s="171"/>
      <c r="O99" s="171"/>
      <c r="P99" s="171"/>
      <c r="Q99" s="156"/>
    </row>
    <row r="100" spans="1:17" ht="21.75" customHeight="1" thickBot="1">
      <c r="A100" s="154"/>
      <c r="B100" s="155"/>
      <c r="C100" s="155"/>
      <c r="D100" s="155"/>
      <c r="E100" s="155"/>
      <c r="G100" s="155"/>
      <c r="H100" s="155"/>
      <c r="J100" s="355" t="str">
        <f>IF(N95&gt;M95,"WARNING YOUR EXPENDITURE IS MORE THAN YOUR BUDGET","YOUR EXPENDITURE IS OK")</f>
        <v>YOUR EXPENDITURE IS OK</v>
      </c>
      <c r="K100" s="356"/>
      <c r="L100" s="356"/>
      <c r="M100" s="356"/>
      <c r="N100" s="356"/>
      <c r="O100" s="356"/>
      <c r="P100" s="357"/>
      <c r="Q100" s="156"/>
    </row>
    <row r="101" spans="1:17" ht="12.75" thickBot="1">
      <c r="A101" s="172"/>
      <c r="B101" s="173"/>
      <c r="C101" s="173"/>
      <c r="D101" s="173"/>
      <c r="E101" s="173"/>
      <c r="F101" s="173"/>
      <c r="G101" s="173"/>
      <c r="H101" s="173"/>
      <c r="I101" s="173"/>
      <c r="J101" s="173"/>
      <c r="K101" s="173"/>
      <c r="L101" s="173"/>
      <c r="M101" s="173"/>
      <c r="N101" s="173"/>
      <c r="O101" s="173"/>
      <c r="P101" s="173"/>
      <c r="Q101" s="174"/>
    </row>
    <row r="104" ht="12.75"/>
    <row r="105" ht="12.75"/>
  </sheetData>
  <sheetProtection selectLockedCells="1"/>
  <mergeCells count="15">
    <mergeCell ref="A5:B5"/>
    <mergeCell ref="M10:N10"/>
    <mergeCell ref="B10:B11"/>
    <mergeCell ref="D10:E10"/>
    <mergeCell ref="G10:H10"/>
    <mergeCell ref="J10:K10"/>
    <mergeCell ref="D7:O7"/>
    <mergeCell ref="E3:G3"/>
    <mergeCell ref="H3:J3"/>
    <mergeCell ref="L3:P5"/>
    <mergeCell ref="D5:K5"/>
    <mergeCell ref="J100:P100"/>
    <mergeCell ref="O10:O11"/>
    <mergeCell ref="J13:O13"/>
    <mergeCell ref="J98:P98"/>
  </mergeCells>
  <printOptions horizontalCentered="1" verticalCentered="1"/>
  <pageMargins left="0.2" right="0.19" top="0.18" bottom="0.19" header="0.17" footer="0.16"/>
  <pageSetup fitToHeight="2" fitToWidth="1" horizontalDpi="600" verticalDpi="600" orientation="landscape" paperSize="9" scale="80" r:id="rId2"/>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V101"/>
  <sheetViews>
    <sheetView showGridLines="0" showRowColHeaders="0" zoomScalePageLayoutView="0" workbookViewId="0" topLeftCell="A1">
      <selection activeCell="D5" sqref="D5:K5"/>
    </sheetView>
  </sheetViews>
  <sheetFormatPr defaultColWidth="9.00390625" defaultRowHeight="12.75"/>
  <cols>
    <col min="1" max="1" width="4.125" style="157" customWidth="1"/>
    <col min="2" max="2" width="24.00390625" style="157" customWidth="1"/>
    <col min="3" max="3" width="1.4921875" style="157" customWidth="1"/>
    <col min="4" max="4" width="9.50390625" style="157" customWidth="1"/>
    <col min="5" max="5" width="10.125" style="157" customWidth="1"/>
    <col min="6" max="6" width="1.4921875" style="157" customWidth="1"/>
    <col min="7" max="7" width="9.375" style="157" customWidth="1"/>
    <col min="8" max="8" width="9.50390625" style="157" customWidth="1"/>
    <col min="9" max="9" width="1.4921875" style="157" customWidth="1"/>
    <col min="10" max="10" width="9.625" style="157" customWidth="1"/>
    <col min="11" max="11" width="9.375" style="157" customWidth="1"/>
    <col min="12" max="12" width="1.4921875" style="157" customWidth="1"/>
    <col min="13" max="13" width="11.125" style="157" customWidth="1"/>
    <col min="14" max="14" width="10.875" style="157" customWidth="1"/>
    <col min="15" max="15" width="10.625" style="157" customWidth="1"/>
    <col min="16" max="16" width="9.50390625" style="157" customWidth="1"/>
    <col min="17" max="17" width="4.125" style="157" customWidth="1"/>
    <col min="18" max="16384" width="9.00390625" style="157" customWidth="1"/>
  </cols>
  <sheetData>
    <row r="1" s="150" customFormat="1" ht="12.75" thickBot="1">
      <c r="V1" s="151"/>
    </row>
    <row r="2" spans="1:22" s="27" customFormat="1" ht="6.75" customHeight="1" thickBot="1">
      <c r="A2" s="28"/>
      <c r="B2" s="29"/>
      <c r="C2" s="29"/>
      <c r="D2" s="29"/>
      <c r="E2" s="29"/>
      <c r="F2" s="29"/>
      <c r="G2" s="29"/>
      <c r="H2" s="29"/>
      <c r="I2" s="29"/>
      <c r="J2" s="29"/>
      <c r="K2" s="29"/>
      <c r="L2" s="29"/>
      <c r="M2" s="29"/>
      <c r="N2" s="29"/>
      <c r="O2" s="29"/>
      <c r="P2" s="29"/>
      <c r="Q2" s="30"/>
      <c r="V2" s="33"/>
    </row>
    <row r="3" spans="1:22" s="27" customFormat="1" ht="18.75" customHeight="1" thickBot="1">
      <c r="A3" s="31"/>
      <c r="B3" s="152" t="str">
        <f>IF(H3=0,"Please insert date completed","")</f>
        <v>Please insert date completed</v>
      </c>
      <c r="E3" s="303" t="s">
        <v>153</v>
      </c>
      <c r="F3" s="303"/>
      <c r="G3" s="303"/>
      <c r="H3" s="346">
        <f>CASHFLOW!H3</f>
        <v>0</v>
      </c>
      <c r="I3" s="347"/>
      <c r="J3" s="348"/>
      <c r="K3" s="21"/>
      <c r="L3" s="335" t="s">
        <v>174</v>
      </c>
      <c r="M3" s="336"/>
      <c r="N3" s="336"/>
      <c r="O3" s="336"/>
      <c r="P3" s="337"/>
      <c r="Q3" s="32"/>
      <c r="V3" s="33"/>
    </row>
    <row r="4" spans="1:22" s="27" customFormat="1" ht="6" customHeight="1" thickBot="1">
      <c r="A4" s="31"/>
      <c r="B4" s="21"/>
      <c r="L4" s="338"/>
      <c r="M4" s="339"/>
      <c r="N4" s="339"/>
      <c r="O4" s="339"/>
      <c r="P4" s="340"/>
      <c r="Q4" s="32"/>
      <c r="V4" s="33"/>
    </row>
    <row r="5" spans="1:22" s="27" customFormat="1" ht="24.75" customHeight="1" thickBot="1">
      <c r="A5" s="333"/>
      <c r="B5" s="334"/>
      <c r="C5" s="153"/>
      <c r="D5" s="330" t="str">
        <f>'Staff Salaries'!C3</f>
        <v>Setting Name: </v>
      </c>
      <c r="E5" s="331"/>
      <c r="F5" s="331"/>
      <c r="G5" s="331"/>
      <c r="H5" s="331"/>
      <c r="I5" s="331"/>
      <c r="J5" s="331"/>
      <c r="K5" s="332"/>
      <c r="L5" s="341"/>
      <c r="M5" s="342"/>
      <c r="N5" s="342"/>
      <c r="O5" s="342"/>
      <c r="P5" s="343"/>
      <c r="Q5" s="34"/>
      <c r="V5" s="33"/>
    </row>
    <row r="6" spans="1:22" s="27" customFormat="1" ht="6" customHeight="1" thickBot="1">
      <c r="A6" s="31"/>
      <c r="B6" s="21"/>
      <c r="Q6" s="32"/>
      <c r="V6" s="33"/>
    </row>
    <row r="7" spans="1:22" ht="40.5" customHeight="1" thickBot="1">
      <c r="A7" s="154"/>
      <c r="B7" s="155"/>
      <c r="C7" s="155"/>
      <c r="D7" s="349" t="s">
        <v>154</v>
      </c>
      <c r="E7" s="350"/>
      <c r="F7" s="350"/>
      <c r="G7" s="350"/>
      <c r="H7" s="350"/>
      <c r="I7" s="350"/>
      <c r="J7" s="350"/>
      <c r="K7" s="350"/>
      <c r="L7" s="350"/>
      <c r="M7" s="350"/>
      <c r="N7" s="350"/>
      <c r="O7" s="351"/>
      <c r="P7" s="155"/>
      <c r="Q7" s="156"/>
      <c r="V7" s="33"/>
    </row>
    <row r="8" spans="1:22" s="27" customFormat="1" ht="6" customHeight="1">
      <c r="A8" s="31"/>
      <c r="B8" s="21"/>
      <c r="Q8" s="32"/>
      <c r="V8" s="33"/>
    </row>
    <row r="9" spans="1:22" s="160" customFormat="1" ht="18" thickBot="1">
      <c r="A9" s="154"/>
      <c r="B9" s="155"/>
      <c r="C9" s="129"/>
      <c r="D9" s="158"/>
      <c r="E9" s="158"/>
      <c r="F9" s="158"/>
      <c r="G9" s="158"/>
      <c r="H9" s="158"/>
      <c r="I9" s="158"/>
      <c r="J9" s="158"/>
      <c r="K9" s="158"/>
      <c r="L9" s="158"/>
      <c r="M9" s="158"/>
      <c r="N9" s="158"/>
      <c r="O9" s="158"/>
      <c r="P9" s="158"/>
      <c r="Q9" s="159"/>
      <c r="V9" s="52"/>
    </row>
    <row r="10" spans="1:17" ht="24">
      <c r="A10" s="161"/>
      <c r="B10" s="363">
        <f>CASHFLOW!B9</f>
        <v>0</v>
      </c>
      <c r="C10" s="26"/>
      <c r="D10" s="344" t="s">
        <v>144</v>
      </c>
      <c r="E10" s="345"/>
      <c r="G10" s="344" t="s">
        <v>145</v>
      </c>
      <c r="H10" s="345"/>
      <c r="J10" s="344" t="s">
        <v>146</v>
      </c>
      <c r="K10" s="345"/>
      <c r="M10" s="344" t="s">
        <v>129</v>
      </c>
      <c r="N10" s="345"/>
      <c r="O10" s="358" t="s">
        <v>135</v>
      </c>
      <c r="P10" s="100"/>
      <c r="Q10" s="156"/>
    </row>
    <row r="11" spans="1:17" ht="24.75" thickBot="1">
      <c r="A11" s="154"/>
      <c r="B11" s="364"/>
      <c r="C11" s="26"/>
      <c r="D11" s="94" t="s">
        <v>136</v>
      </c>
      <c r="E11" s="162" t="s">
        <v>137</v>
      </c>
      <c r="G11" s="94" t="s">
        <v>136</v>
      </c>
      <c r="H11" s="162" t="s">
        <v>137</v>
      </c>
      <c r="J11" s="94" t="s">
        <v>136</v>
      </c>
      <c r="K11" s="162" t="s">
        <v>137</v>
      </c>
      <c r="M11" s="94" t="s">
        <v>136</v>
      </c>
      <c r="N11" s="162" t="s">
        <v>137</v>
      </c>
      <c r="O11" s="359"/>
      <c r="P11" s="100"/>
      <c r="Q11" s="156"/>
    </row>
    <row r="12" spans="1:17" ht="14.25" thickBot="1">
      <c r="A12" s="154"/>
      <c r="B12" s="163"/>
      <c r="C12" s="163"/>
      <c r="D12" s="100"/>
      <c r="E12" s="100"/>
      <c r="G12" s="100"/>
      <c r="H12" s="100"/>
      <c r="J12" s="100"/>
      <c r="K12" s="100"/>
      <c r="M12" s="100"/>
      <c r="N12" s="100"/>
      <c r="O12" s="100"/>
      <c r="P12" s="100"/>
      <c r="Q12" s="156"/>
    </row>
    <row r="13" spans="1:17" ht="18" thickBot="1">
      <c r="A13" s="154"/>
      <c r="B13" s="164" t="s">
        <v>170</v>
      </c>
      <c r="C13" s="164"/>
      <c r="D13" s="61"/>
      <c r="E13" s="61"/>
      <c r="G13" s="61"/>
      <c r="H13" s="61"/>
      <c r="J13" s="360" t="s">
        <v>177</v>
      </c>
      <c r="K13" s="361"/>
      <c r="L13" s="361"/>
      <c r="M13" s="361"/>
      <c r="N13" s="361"/>
      <c r="O13" s="362"/>
      <c r="P13" s="61"/>
      <c r="Q13" s="156"/>
    </row>
    <row r="14" spans="1:17" ht="12">
      <c r="A14" s="154"/>
      <c r="B14" s="155"/>
      <c r="C14" s="155"/>
      <c r="D14" s="61"/>
      <c r="E14" s="61"/>
      <c r="G14" s="61"/>
      <c r="H14" s="61"/>
      <c r="J14" s="61"/>
      <c r="K14" s="61"/>
      <c r="M14" s="61"/>
      <c r="N14" s="61"/>
      <c r="O14" s="61"/>
      <c r="P14" s="61"/>
      <c r="Q14" s="156"/>
    </row>
    <row r="15" spans="1:17" ht="12.75">
      <c r="A15" s="154"/>
      <c r="B15" s="64" t="str">
        <f>CASHFLOW!B15</f>
        <v>Early Education Entitlement</v>
      </c>
      <c r="C15" s="64"/>
      <c r="D15" s="23">
        <f>CASHFLOW!$P15</f>
        <v>0</v>
      </c>
      <c r="E15" s="5"/>
      <c r="F15" s="155"/>
      <c r="G15" s="23">
        <f>CASHFLOW!$Q15</f>
        <v>0</v>
      </c>
      <c r="H15" s="5"/>
      <c r="I15" s="155"/>
      <c r="J15" s="23">
        <f>CASHFLOW!$R15</f>
        <v>0</v>
      </c>
      <c r="K15" s="5"/>
      <c r="L15" s="155"/>
      <c r="M15" s="130">
        <f>D15+G15+J15</f>
        <v>0</v>
      </c>
      <c r="N15" s="130">
        <f>E15+H15+K15</f>
        <v>0</v>
      </c>
      <c r="O15" s="131">
        <f>N15-M15</f>
        <v>0</v>
      </c>
      <c r="P15" s="132" t="str">
        <f aca="true" t="shared" si="0" ref="P15:P26">IF(O15=0,"OK",IF(O15&gt;0,"Credit",IF(O15&lt;0,"Defecit")))</f>
        <v>OK</v>
      </c>
      <c r="Q15" s="156"/>
    </row>
    <row r="16" spans="1:17" ht="12.75">
      <c r="A16" s="154"/>
      <c r="B16" s="64" t="str">
        <f>CASHFLOW!B16</f>
        <v>Fees From parents</v>
      </c>
      <c r="C16" s="64"/>
      <c r="D16" s="23">
        <f>CASHFLOW!$P16</f>
        <v>0</v>
      </c>
      <c r="E16" s="5"/>
      <c r="F16" s="155"/>
      <c r="G16" s="23">
        <f>CASHFLOW!$Q16</f>
        <v>0</v>
      </c>
      <c r="H16" s="5"/>
      <c r="I16" s="155"/>
      <c r="J16" s="23">
        <f>CASHFLOW!$R16</f>
        <v>0</v>
      </c>
      <c r="K16" s="5"/>
      <c r="L16" s="155"/>
      <c r="M16" s="130">
        <f aca="true" t="shared" si="1" ref="M16:N26">D16+G16+J16</f>
        <v>0</v>
      </c>
      <c r="N16" s="130">
        <f t="shared" si="1"/>
        <v>0</v>
      </c>
      <c r="O16" s="131">
        <f aca="true" t="shared" si="2" ref="O16:O26">N16-M16</f>
        <v>0</v>
      </c>
      <c r="P16" s="132" t="str">
        <f t="shared" si="0"/>
        <v>OK</v>
      </c>
      <c r="Q16" s="156"/>
    </row>
    <row r="17" spans="1:17" ht="12.75">
      <c r="A17" s="154"/>
      <c r="B17" s="64" t="str">
        <f>CASHFLOW!B17</f>
        <v>Bank Loans</v>
      </c>
      <c r="C17" s="64"/>
      <c r="D17" s="23">
        <f>CASHFLOW!$P17</f>
        <v>0</v>
      </c>
      <c r="E17" s="5"/>
      <c r="F17" s="155"/>
      <c r="G17" s="23">
        <f>CASHFLOW!$Q17</f>
        <v>0</v>
      </c>
      <c r="H17" s="5"/>
      <c r="I17" s="155"/>
      <c r="J17" s="23">
        <f>CASHFLOW!$R17</f>
        <v>0</v>
      </c>
      <c r="K17" s="5"/>
      <c r="L17" s="155"/>
      <c r="M17" s="130">
        <f t="shared" si="1"/>
        <v>0</v>
      </c>
      <c r="N17" s="130">
        <f t="shared" si="1"/>
        <v>0</v>
      </c>
      <c r="O17" s="131">
        <f t="shared" si="2"/>
        <v>0</v>
      </c>
      <c r="P17" s="132" t="str">
        <f t="shared" si="0"/>
        <v>OK</v>
      </c>
      <c r="Q17" s="156"/>
    </row>
    <row r="18" spans="1:17" ht="12.75">
      <c r="A18" s="154"/>
      <c r="B18" s="64" t="str">
        <f>CASHFLOW!B18</f>
        <v>Local Authority Grants</v>
      </c>
      <c r="C18" s="64"/>
      <c r="D18" s="23">
        <f>CASHFLOW!$P18</f>
        <v>0</v>
      </c>
      <c r="E18" s="5"/>
      <c r="F18" s="155"/>
      <c r="G18" s="23">
        <f>CASHFLOW!$Q18</f>
        <v>0</v>
      </c>
      <c r="H18" s="5"/>
      <c r="I18" s="155"/>
      <c r="J18" s="23">
        <f>CASHFLOW!$R18</f>
        <v>0</v>
      </c>
      <c r="K18" s="5"/>
      <c r="L18" s="155"/>
      <c r="M18" s="130">
        <f t="shared" si="1"/>
        <v>0</v>
      </c>
      <c r="N18" s="130">
        <f t="shared" si="1"/>
        <v>0</v>
      </c>
      <c r="O18" s="131">
        <f t="shared" si="2"/>
        <v>0</v>
      </c>
      <c r="P18" s="132" t="str">
        <f t="shared" si="0"/>
        <v>OK</v>
      </c>
      <c r="Q18" s="156"/>
    </row>
    <row r="19" spans="1:17" ht="12.75">
      <c r="A19" s="154"/>
      <c r="B19" s="64" t="str">
        <f>CASHFLOW!B19</f>
        <v>Early Years Partnership Grants</v>
      </c>
      <c r="C19" s="64"/>
      <c r="D19" s="23">
        <f>CASHFLOW!$P19</f>
        <v>0</v>
      </c>
      <c r="E19" s="7"/>
      <c r="F19" s="155"/>
      <c r="G19" s="23">
        <f>CASHFLOW!$Q19</f>
        <v>0</v>
      </c>
      <c r="H19" s="5"/>
      <c r="I19" s="155"/>
      <c r="J19" s="23">
        <f>CASHFLOW!$R19</f>
        <v>0</v>
      </c>
      <c r="K19" s="7"/>
      <c r="L19" s="155"/>
      <c r="M19" s="130">
        <f t="shared" si="1"/>
        <v>0</v>
      </c>
      <c r="N19" s="130">
        <f t="shared" si="1"/>
        <v>0</v>
      </c>
      <c r="O19" s="131">
        <f t="shared" si="2"/>
        <v>0</v>
      </c>
      <c r="P19" s="132" t="str">
        <f t="shared" si="0"/>
        <v>OK</v>
      </c>
      <c r="Q19" s="156"/>
    </row>
    <row r="20" spans="1:17" ht="12.75">
      <c r="A20" s="154"/>
      <c r="B20" s="64" t="str">
        <f>CASHFLOW!B20</f>
        <v>Own funds (Reserves)</v>
      </c>
      <c r="C20" s="64"/>
      <c r="D20" s="23">
        <f>CASHFLOW!$P20</f>
        <v>0</v>
      </c>
      <c r="E20" s="5"/>
      <c r="F20" s="155"/>
      <c r="G20" s="23">
        <f>CASHFLOW!$Q20</f>
        <v>0</v>
      </c>
      <c r="H20" s="7"/>
      <c r="I20" s="155"/>
      <c r="J20" s="23">
        <f>CASHFLOW!$R20</f>
        <v>0</v>
      </c>
      <c r="K20" s="7"/>
      <c r="L20" s="155"/>
      <c r="M20" s="130">
        <f t="shared" si="1"/>
        <v>0</v>
      </c>
      <c r="N20" s="130">
        <f t="shared" si="1"/>
        <v>0</v>
      </c>
      <c r="O20" s="131">
        <f t="shared" si="2"/>
        <v>0</v>
      </c>
      <c r="P20" s="132" t="str">
        <f t="shared" si="0"/>
        <v>OK</v>
      </c>
      <c r="Q20" s="156"/>
    </row>
    <row r="21" spans="1:17" ht="12.75">
      <c r="A21" s="154"/>
      <c r="B21" s="64" t="str">
        <f>CASHFLOW!B21</f>
        <v>Asset Disposal</v>
      </c>
      <c r="C21" s="64"/>
      <c r="D21" s="23">
        <f>CASHFLOW!$P21</f>
        <v>0</v>
      </c>
      <c r="E21" s="5"/>
      <c r="F21" s="155"/>
      <c r="G21" s="23">
        <f>CASHFLOW!$Q21</f>
        <v>0</v>
      </c>
      <c r="H21" s="7"/>
      <c r="I21" s="155"/>
      <c r="J21" s="23">
        <f>CASHFLOW!$R21</f>
        <v>0</v>
      </c>
      <c r="K21" s="7"/>
      <c r="L21" s="155"/>
      <c r="M21" s="130">
        <f t="shared" si="1"/>
        <v>0</v>
      </c>
      <c r="N21" s="130">
        <f t="shared" si="1"/>
        <v>0</v>
      </c>
      <c r="O21" s="131">
        <f t="shared" si="2"/>
        <v>0</v>
      </c>
      <c r="P21" s="132" t="str">
        <f t="shared" si="0"/>
        <v>OK</v>
      </c>
      <c r="Q21" s="156"/>
    </row>
    <row r="22" spans="1:17" ht="12.75">
      <c r="A22" s="154"/>
      <c r="B22" s="64" t="str">
        <f>CASHFLOW!B22</f>
        <v>Room Lettings</v>
      </c>
      <c r="C22" s="64"/>
      <c r="D22" s="23">
        <f>CASHFLOW!$P22</f>
        <v>0</v>
      </c>
      <c r="E22" s="5"/>
      <c r="F22" s="155"/>
      <c r="G22" s="23">
        <f>CASHFLOW!$Q22</f>
        <v>0</v>
      </c>
      <c r="H22" s="7"/>
      <c r="I22" s="155"/>
      <c r="J22" s="23">
        <f>CASHFLOW!$R22</f>
        <v>0</v>
      </c>
      <c r="K22" s="7"/>
      <c r="L22" s="155"/>
      <c r="M22" s="130">
        <f t="shared" si="1"/>
        <v>0</v>
      </c>
      <c r="N22" s="130">
        <f t="shared" si="1"/>
        <v>0</v>
      </c>
      <c r="O22" s="131">
        <f t="shared" si="2"/>
        <v>0</v>
      </c>
      <c r="P22" s="132" t="str">
        <f t="shared" si="0"/>
        <v>OK</v>
      </c>
      <c r="Q22" s="156"/>
    </row>
    <row r="23" spans="1:17" ht="12.75">
      <c r="A23" s="154"/>
      <c r="B23" s="64" t="str">
        <f>CASHFLOW!B23</f>
        <v>Fund Raising</v>
      </c>
      <c r="C23" s="64"/>
      <c r="D23" s="23">
        <f>CASHFLOW!$P23</f>
        <v>0</v>
      </c>
      <c r="E23" s="5"/>
      <c r="F23" s="155"/>
      <c r="G23" s="23">
        <f>CASHFLOW!$Q23</f>
        <v>0</v>
      </c>
      <c r="H23" s="7"/>
      <c r="I23" s="155"/>
      <c r="J23" s="23">
        <f>CASHFLOW!$R23</f>
        <v>0</v>
      </c>
      <c r="K23" s="7"/>
      <c r="L23" s="155"/>
      <c r="M23" s="130">
        <f t="shared" si="1"/>
        <v>0</v>
      </c>
      <c r="N23" s="130">
        <f t="shared" si="1"/>
        <v>0</v>
      </c>
      <c r="O23" s="131">
        <f t="shared" si="2"/>
        <v>0</v>
      </c>
      <c r="P23" s="132" t="str">
        <f t="shared" si="0"/>
        <v>OK</v>
      </c>
      <c r="Q23" s="156"/>
    </row>
    <row r="24" spans="1:17" ht="12.75">
      <c r="A24" s="154"/>
      <c r="B24" s="69" t="str">
        <f>CASHFLOW!B24</f>
        <v>Donations</v>
      </c>
      <c r="C24" s="64"/>
      <c r="D24" s="23">
        <f>CASHFLOW!$P24</f>
        <v>0</v>
      </c>
      <c r="E24" s="5"/>
      <c r="F24" s="155"/>
      <c r="G24" s="23">
        <f>CASHFLOW!$Q24</f>
        <v>0</v>
      </c>
      <c r="H24" s="7"/>
      <c r="I24" s="155"/>
      <c r="J24" s="23">
        <f>CASHFLOW!$R24</f>
        <v>0</v>
      </c>
      <c r="K24" s="7"/>
      <c r="L24" s="155"/>
      <c r="M24" s="130">
        <f t="shared" si="1"/>
        <v>0</v>
      </c>
      <c r="N24" s="130">
        <f t="shared" si="1"/>
        <v>0</v>
      </c>
      <c r="O24" s="131">
        <f t="shared" si="2"/>
        <v>0</v>
      </c>
      <c r="P24" s="132" t="str">
        <f t="shared" si="0"/>
        <v>OK</v>
      </c>
      <c r="Q24" s="156"/>
    </row>
    <row r="25" spans="1:17" ht="12.75">
      <c r="A25" s="154"/>
      <c r="B25" s="69" t="str">
        <f>CASHFLOW!B25</f>
        <v>Bank interest</v>
      </c>
      <c r="C25" s="64"/>
      <c r="D25" s="23">
        <f>CASHFLOW!$P25</f>
        <v>0</v>
      </c>
      <c r="E25" s="5"/>
      <c r="F25" s="155"/>
      <c r="G25" s="23">
        <f>CASHFLOW!$Q25</f>
        <v>0</v>
      </c>
      <c r="H25" s="7"/>
      <c r="I25" s="155"/>
      <c r="J25" s="23">
        <f>CASHFLOW!$R25</f>
        <v>0</v>
      </c>
      <c r="K25" s="7"/>
      <c r="L25" s="155"/>
      <c r="M25" s="130">
        <f t="shared" si="1"/>
        <v>0</v>
      </c>
      <c r="N25" s="130">
        <f t="shared" si="1"/>
        <v>0</v>
      </c>
      <c r="O25" s="131">
        <f t="shared" si="2"/>
        <v>0</v>
      </c>
      <c r="P25" s="132" t="str">
        <f t="shared" si="0"/>
        <v>OK</v>
      </c>
      <c r="Q25" s="156"/>
    </row>
    <row r="26" spans="1:17" ht="12.75">
      <c r="A26" s="154"/>
      <c r="B26" s="69">
        <f>CASHFLOW!B26</f>
        <v>0</v>
      </c>
      <c r="C26" s="64"/>
      <c r="D26" s="23">
        <f>CASHFLOW!$P26</f>
        <v>0</v>
      </c>
      <c r="E26" s="5"/>
      <c r="F26" s="155"/>
      <c r="G26" s="23">
        <f>CASHFLOW!$Q26</f>
        <v>0</v>
      </c>
      <c r="H26" s="7"/>
      <c r="I26" s="155"/>
      <c r="J26" s="23">
        <f>CASHFLOW!$R26</f>
        <v>0</v>
      </c>
      <c r="K26" s="7"/>
      <c r="L26" s="155"/>
      <c r="M26" s="130">
        <f t="shared" si="1"/>
        <v>0</v>
      </c>
      <c r="N26" s="130">
        <f t="shared" si="1"/>
        <v>0</v>
      </c>
      <c r="O26" s="131">
        <f t="shared" si="2"/>
        <v>0</v>
      </c>
      <c r="P26" s="132" t="str">
        <f t="shared" si="0"/>
        <v>OK</v>
      </c>
      <c r="Q26" s="156"/>
    </row>
    <row r="27" spans="1:17" ht="12.75" thickBot="1">
      <c r="A27" s="154"/>
      <c r="B27" s="61"/>
      <c r="C27" s="61"/>
      <c r="D27" s="133"/>
      <c r="E27" s="133"/>
      <c r="F27" s="155"/>
      <c r="G27" s="133"/>
      <c r="H27" s="133"/>
      <c r="I27" s="155"/>
      <c r="J27" s="133"/>
      <c r="K27" s="133"/>
      <c r="L27" s="155"/>
      <c r="M27" s="133"/>
      <c r="N27" s="133"/>
      <c r="O27" s="133"/>
      <c r="P27" s="133"/>
      <c r="Q27" s="156"/>
    </row>
    <row r="28" spans="1:17" ht="13.5" thickBot="1">
      <c r="A28" s="154"/>
      <c r="B28" s="106" t="s">
        <v>89</v>
      </c>
      <c r="C28" s="106"/>
      <c r="D28" s="107">
        <f>SUM(D15:D27)</f>
        <v>0</v>
      </c>
      <c r="E28" s="109">
        <f>SUM(E15:E27)</f>
        <v>0</v>
      </c>
      <c r="F28" s="155"/>
      <c r="G28" s="107">
        <f>SUM(G15:G27)</f>
        <v>0</v>
      </c>
      <c r="H28" s="109">
        <f>SUM(H15:H27)</f>
        <v>0</v>
      </c>
      <c r="I28" s="155"/>
      <c r="J28" s="107">
        <f>SUM(J15:J27)</f>
        <v>0</v>
      </c>
      <c r="K28" s="109">
        <f>SUM(K15:K27)</f>
        <v>0</v>
      </c>
      <c r="L28" s="155"/>
      <c r="M28" s="107">
        <f>SUM(M15:M27)</f>
        <v>0</v>
      </c>
      <c r="N28" s="108">
        <f>SUM(N15:N27)</f>
        <v>0</v>
      </c>
      <c r="O28" s="134">
        <f>SUM(O15:O27)</f>
        <v>0</v>
      </c>
      <c r="P28" s="132" t="str">
        <f>IF(O28=0,"OK",IF(O28&gt;0,"Credit",IF(O28&lt;0,"Defecit")))</f>
        <v>OK</v>
      </c>
      <c r="Q28" s="156"/>
    </row>
    <row r="29" spans="1:17" ht="12">
      <c r="A29" s="154"/>
      <c r="B29" s="61"/>
      <c r="C29" s="61"/>
      <c r="D29" s="74"/>
      <c r="E29" s="74"/>
      <c r="F29" s="155"/>
      <c r="G29" s="74"/>
      <c r="H29" s="74"/>
      <c r="I29" s="155"/>
      <c r="J29" s="74"/>
      <c r="K29" s="74"/>
      <c r="L29" s="155"/>
      <c r="M29" s="74"/>
      <c r="N29" s="74"/>
      <c r="O29" s="74"/>
      <c r="P29" s="74"/>
      <c r="Q29" s="156"/>
    </row>
    <row r="30" spans="1:17" ht="15">
      <c r="A30" s="154"/>
      <c r="B30" s="165" t="s">
        <v>171</v>
      </c>
      <c r="C30" s="165"/>
      <c r="D30" s="74"/>
      <c r="E30" s="74"/>
      <c r="F30" s="155"/>
      <c r="G30" s="74"/>
      <c r="H30" s="74"/>
      <c r="I30" s="155"/>
      <c r="J30" s="74"/>
      <c r="K30" s="74"/>
      <c r="L30" s="155"/>
      <c r="M30" s="74"/>
      <c r="N30" s="74"/>
      <c r="O30" s="74"/>
      <c r="P30" s="74"/>
      <c r="Q30" s="156"/>
    </row>
    <row r="31" spans="1:17" ht="12">
      <c r="A31" s="154"/>
      <c r="B31" s="61"/>
      <c r="C31" s="61"/>
      <c r="D31" s="74"/>
      <c r="E31" s="74"/>
      <c r="F31" s="155"/>
      <c r="G31" s="74"/>
      <c r="H31" s="74"/>
      <c r="I31" s="155"/>
      <c r="J31" s="74"/>
      <c r="K31" s="74"/>
      <c r="L31" s="155"/>
      <c r="M31" s="74"/>
      <c r="N31" s="74"/>
      <c r="O31" s="74"/>
      <c r="P31" s="74"/>
      <c r="Q31" s="156"/>
    </row>
    <row r="32" spans="1:17" ht="12.75">
      <c r="A32" s="154"/>
      <c r="B32" s="64" t="str">
        <f>CASHFLOW!B32</f>
        <v>Wages &amp; Salaries</v>
      </c>
      <c r="C32" s="64"/>
      <c r="D32" s="23">
        <f>CASHFLOW!$P32</f>
        <v>0</v>
      </c>
      <c r="E32" s="5"/>
      <c r="F32" s="155"/>
      <c r="G32" s="23">
        <f>CASHFLOW!$Q32</f>
        <v>0</v>
      </c>
      <c r="H32" s="7"/>
      <c r="I32" s="155"/>
      <c r="J32" s="23">
        <f>CASHFLOW!$R32</f>
        <v>0</v>
      </c>
      <c r="K32" s="7"/>
      <c r="L32" s="155"/>
      <c r="M32" s="130">
        <f aca="true" t="shared" si="3" ref="M32:N37">D32+G32+J32</f>
        <v>0</v>
      </c>
      <c r="N32" s="130">
        <f t="shared" si="3"/>
        <v>0</v>
      </c>
      <c r="O32" s="131">
        <f aca="true" t="shared" si="4" ref="O32:O37">M32-N32</f>
        <v>0</v>
      </c>
      <c r="P32" s="132" t="str">
        <f aca="true" t="shared" si="5" ref="P32:P92">IF(O32=0,"OK",IF(O32&gt;0,"Underspent",IF(O32&lt;0,"Overspent")))</f>
        <v>OK</v>
      </c>
      <c r="Q32" s="156"/>
    </row>
    <row r="33" spans="1:17" ht="12.75">
      <c r="A33" s="154"/>
      <c r="B33" s="64" t="str">
        <f>CASHFLOW!B33</f>
        <v>Holiday Cover</v>
      </c>
      <c r="C33" s="64"/>
      <c r="D33" s="23">
        <f>CASHFLOW!$P33</f>
        <v>0</v>
      </c>
      <c r="E33" s="5"/>
      <c r="F33" s="155"/>
      <c r="G33" s="23">
        <f>CASHFLOW!$Q33</f>
        <v>0</v>
      </c>
      <c r="H33" s="7"/>
      <c r="I33" s="155"/>
      <c r="J33" s="23">
        <f>CASHFLOW!$R33</f>
        <v>0</v>
      </c>
      <c r="K33" s="7"/>
      <c r="L33" s="155"/>
      <c r="M33" s="130">
        <f t="shared" si="3"/>
        <v>0</v>
      </c>
      <c r="N33" s="130">
        <f t="shared" si="3"/>
        <v>0</v>
      </c>
      <c r="O33" s="131">
        <f t="shared" si="4"/>
        <v>0</v>
      </c>
      <c r="P33" s="132" t="str">
        <f t="shared" si="5"/>
        <v>OK</v>
      </c>
      <c r="Q33" s="156"/>
    </row>
    <row r="34" spans="1:17" ht="12.75">
      <c r="A34" s="154"/>
      <c r="B34" s="64" t="str">
        <f>CASHFLOW!B34</f>
        <v>Overtime</v>
      </c>
      <c r="C34" s="64"/>
      <c r="D34" s="23">
        <f>CASHFLOW!$P34</f>
        <v>0</v>
      </c>
      <c r="E34" s="5"/>
      <c r="F34" s="155"/>
      <c r="G34" s="23">
        <f>CASHFLOW!$Q34</f>
        <v>0</v>
      </c>
      <c r="H34" s="7"/>
      <c r="I34" s="155"/>
      <c r="J34" s="23">
        <f>CASHFLOW!$R34</f>
        <v>0</v>
      </c>
      <c r="K34" s="7"/>
      <c r="L34" s="155"/>
      <c r="M34" s="130">
        <f t="shared" si="3"/>
        <v>0</v>
      </c>
      <c r="N34" s="130">
        <f t="shared" si="3"/>
        <v>0</v>
      </c>
      <c r="O34" s="131">
        <f t="shared" si="4"/>
        <v>0</v>
      </c>
      <c r="P34" s="132" t="str">
        <f t="shared" si="5"/>
        <v>OK</v>
      </c>
      <c r="Q34" s="156"/>
    </row>
    <row r="35" spans="1:17" ht="12.75">
      <c r="A35" s="154"/>
      <c r="B35" s="64" t="str">
        <f>CASHFLOW!B35</f>
        <v>Staff  Training</v>
      </c>
      <c r="C35" s="64"/>
      <c r="D35" s="23">
        <f>CASHFLOW!$P35</f>
        <v>0</v>
      </c>
      <c r="E35" s="5"/>
      <c r="F35" s="155"/>
      <c r="G35" s="23">
        <f>CASHFLOW!$Q35</f>
        <v>0</v>
      </c>
      <c r="H35" s="7"/>
      <c r="I35" s="155"/>
      <c r="J35" s="23">
        <f>CASHFLOW!$R35</f>
        <v>0</v>
      </c>
      <c r="K35" s="7"/>
      <c r="L35" s="155"/>
      <c r="M35" s="130">
        <f t="shared" si="3"/>
        <v>0</v>
      </c>
      <c r="N35" s="130">
        <f t="shared" si="3"/>
        <v>0</v>
      </c>
      <c r="O35" s="131">
        <f t="shared" si="4"/>
        <v>0</v>
      </c>
      <c r="P35" s="132" t="str">
        <f t="shared" si="5"/>
        <v>OK</v>
      </c>
      <c r="Q35" s="156"/>
    </row>
    <row r="36" spans="1:17" ht="12.75">
      <c r="A36" s="154"/>
      <c r="B36" s="64" t="str">
        <f>CASHFLOW!B36</f>
        <v>Other On-costs</v>
      </c>
      <c r="C36" s="64"/>
      <c r="D36" s="23">
        <f>CASHFLOW!$P36</f>
        <v>0</v>
      </c>
      <c r="E36" s="5"/>
      <c r="F36" s="155"/>
      <c r="G36" s="23">
        <f>CASHFLOW!$Q36</f>
        <v>0</v>
      </c>
      <c r="H36" s="7"/>
      <c r="I36" s="155"/>
      <c r="J36" s="23">
        <f>CASHFLOW!$R36</f>
        <v>0</v>
      </c>
      <c r="K36" s="7"/>
      <c r="L36" s="155"/>
      <c r="M36" s="130">
        <f t="shared" si="3"/>
        <v>0</v>
      </c>
      <c r="N36" s="130">
        <f t="shared" si="3"/>
        <v>0</v>
      </c>
      <c r="O36" s="131">
        <f t="shared" si="4"/>
        <v>0</v>
      </c>
      <c r="P36" s="132" t="str">
        <f t="shared" si="5"/>
        <v>OK</v>
      </c>
      <c r="Q36" s="156"/>
    </row>
    <row r="37" spans="1:17" ht="13.5" thickBot="1">
      <c r="A37" s="154"/>
      <c r="B37" s="69" t="str">
        <f>CASHFLOW!B37</f>
        <v>Other </v>
      </c>
      <c r="C37" s="64"/>
      <c r="D37" s="23">
        <f>CASHFLOW!$P37</f>
        <v>0</v>
      </c>
      <c r="E37" s="5"/>
      <c r="F37" s="155"/>
      <c r="G37" s="23">
        <f>CASHFLOW!$Q37</f>
        <v>0</v>
      </c>
      <c r="H37" s="7"/>
      <c r="I37" s="155"/>
      <c r="J37" s="23">
        <f>CASHFLOW!$R37</f>
        <v>0</v>
      </c>
      <c r="K37" s="7"/>
      <c r="L37" s="155"/>
      <c r="M37" s="130">
        <f t="shared" si="3"/>
        <v>0</v>
      </c>
      <c r="N37" s="130">
        <f t="shared" si="3"/>
        <v>0</v>
      </c>
      <c r="O37" s="131">
        <f t="shared" si="4"/>
        <v>0</v>
      </c>
      <c r="P37" s="135" t="str">
        <f t="shared" si="5"/>
        <v>OK</v>
      </c>
      <c r="Q37" s="156"/>
    </row>
    <row r="38" spans="1:17" ht="13.5" thickBot="1">
      <c r="A38" s="154"/>
      <c r="B38" s="106" t="str">
        <f>CASHFLOW!B38</f>
        <v>Total Staff Costs</v>
      </c>
      <c r="C38" s="106"/>
      <c r="D38" s="112">
        <f>SUM(D32:D37)</f>
        <v>0</v>
      </c>
      <c r="E38" s="166">
        <f>SUM(E32:E37)</f>
        <v>0</v>
      </c>
      <c r="F38" s="155"/>
      <c r="G38" s="112">
        <f>SUM(G32:G37)</f>
        <v>0</v>
      </c>
      <c r="H38" s="166">
        <f>SUM(H32:H37)</f>
        <v>0</v>
      </c>
      <c r="I38" s="155"/>
      <c r="J38" s="112">
        <f>SUM(J32:J37)</f>
        <v>0</v>
      </c>
      <c r="K38" s="166">
        <f>SUM(K32:K37)</f>
        <v>0</v>
      </c>
      <c r="L38" s="155"/>
      <c r="M38" s="112">
        <f>SUM(M32:M37)</f>
        <v>0</v>
      </c>
      <c r="N38" s="166">
        <f>SUM(N32:N37)</f>
        <v>0</v>
      </c>
      <c r="O38" s="134">
        <f>SUM(O32:O37)</f>
        <v>0</v>
      </c>
      <c r="P38" s="167" t="str">
        <f t="shared" si="5"/>
        <v>OK</v>
      </c>
      <c r="Q38" s="156"/>
    </row>
    <row r="39" spans="1:17" ht="12.75">
      <c r="A39" s="154"/>
      <c r="B39" s="64" t="str">
        <f>CASHFLOW!B39</f>
        <v>Rent</v>
      </c>
      <c r="C39" s="64"/>
      <c r="D39" s="23">
        <f>CASHFLOW!$P39</f>
        <v>0</v>
      </c>
      <c r="E39" s="5"/>
      <c r="F39" s="155"/>
      <c r="G39" s="23">
        <f>CASHFLOW!$Q39</f>
        <v>0</v>
      </c>
      <c r="H39" s="7"/>
      <c r="I39" s="155"/>
      <c r="J39" s="23">
        <f>CASHFLOW!$R39</f>
        <v>0</v>
      </c>
      <c r="K39" s="7"/>
      <c r="L39" s="155"/>
      <c r="M39" s="130">
        <f aca="true" t="shared" si="6" ref="M39:N47">D39+G39+J39</f>
        <v>0</v>
      </c>
      <c r="N39" s="130">
        <f t="shared" si="6"/>
        <v>0</v>
      </c>
      <c r="O39" s="131">
        <f aca="true" t="shared" si="7" ref="O39:O47">M39-N39</f>
        <v>0</v>
      </c>
      <c r="P39" s="136" t="str">
        <f t="shared" si="5"/>
        <v>OK</v>
      </c>
      <c r="Q39" s="156"/>
    </row>
    <row r="40" spans="1:17" ht="12.75">
      <c r="A40" s="154"/>
      <c r="B40" s="64" t="str">
        <f>CASHFLOW!B40</f>
        <v>Day to Day Maintenance</v>
      </c>
      <c r="C40" s="64"/>
      <c r="D40" s="23">
        <f>CASHFLOW!$P40</f>
        <v>0</v>
      </c>
      <c r="E40" s="5"/>
      <c r="F40" s="155"/>
      <c r="G40" s="23">
        <f>CASHFLOW!$Q40</f>
        <v>0</v>
      </c>
      <c r="H40" s="7"/>
      <c r="I40" s="155"/>
      <c r="J40" s="23">
        <f>CASHFLOW!$R40</f>
        <v>0</v>
      </c>
      <c r="K40" s="7"/>
      <c r="L40" s="155"/>
      <c r="M40" s="130">
        <f t="shared" si="6"/>
        <v>0</v>
      </c>
      <c r="N40" s="130">
        <f t="shared" si="6"/>
        <v>0</v>
      </c>
      <c r="O40" s="131">
        <f t="shared" si="7"/>
        <v>0</v>
      </c>
      <c r="P40" s="132" t="str">
        <f t="shared" si="5"/>
        <v>OK</v>
      </c>
      <c r="Q40" s="156"/>
    </row>
    <row r="41" spans="1:17" ht="12.75">
      <c r="A41" s="154"/>
      <c r="B41" s="64" t="str">
        <f>CASHFLOW!B41</f>
        <v>Electricity</v>
      </c>
      <c r="C41" s="64"/>
      <c r="D41" s="23">
        <f>CASHFLOW!$P41</f>
        <v>0</v>
      </c>
      <c r="E41" s="5"/>
      <c r="F41" s="155"/>
      <c r="G41" s="23">
        <f>CASHFLOW!$Q41</f>
        <v>0</v>
      </c>
      <c r="H41" s="7"/>
      <c r="I41" s="155"/>
      <c r="J41" s="23">
        <f>CASHFLOW!$R41</f>
        <v>0</v>
      </c>
      <c r="K41" s="7"/>
      <c r="L41" s="155"/>
      <c r="M41" s="130">
        <f t="shared" si="6"/>
        <v>0</v>
      </c>
      <c r="N41" s="130">
        <f t="shared" si="6"/>
        <v>0</v>
      </c>
      <c r="O41" s="131">
        <f t="shared" si="7"/>
        <v>0</v>
      </c>
      <c r="P41" s="132" t="str">
        <f t="shared" si="5"/>
        <v>OK</v>
      </c>
      <c r="Q41" s="156"/>
    </row>
    <row r="42" spans="1:17" ht="12.75">
      <c r="A42" s="154"/>
      <c r="B42" s="64" t="str">
        <f>CASHFLOW!B42</f>
        <v>Gas</v>
      </c>
      <c r="C42" s="64"/>
      <c r="D42" s="23">
        <f>CASHFLOW!$P42</f>
        <v>0</v>
      </c>
      <c r="E42" s="5"/>
      <c r="F42" s="155"/>
      <c r="G42" s="23">
        <f>CASHFLOW!$Q42</f>
        <v>0</v>
      </c>
      <c r="H42" s="7"/>
      <c r="I42" s="155"/>
      <c r="J42" s="23">
        <f>CASHFLOW!$R42</f>
        <v>0</v>
      </c>
      <c r="K42" s="7"/>
      <c r="L42" s="155"/>
      <c r="M42" s="130">
        <f t="shared" si="6"/>
        <v>0</v>
      </c>
      <c r="N42" s="130">
        <f t="shared" si="6"/>
        <v>0</v>
      </c>
      <c r="O42" s="131">
        <f t="shared" si="7"/>
        <v>0</v>
      </c>
      <c r="P42" s="132" t="str">
        <f t="shared" si="5"/>
        <v>OK</v>
      </c>
      <c r="Q42" s="156"/>
    </row>
    <row r="43" spans="1:17" ht="12.75">
      <c r="A43" s="154"/>
      <c r="B43" s="64" t="str">
        <f>CASHFLOW!B43</f>
        <v>Business Rates</v>
      </c>
      <c r="C43" s="64"/>
      <c r="D43" s="23">
        <f>CASHFLOW!$P43</f>
        <v>0</v>
      </c>
      <c r="E43" s="5"/>
      <c r="F43" s="155"/>
      <c r="G43" s="23">
        <f>CASHFLOW!$Q43</f>
        <v>0</v>
      </c>
      <c r="H43" s="7"/>
      <c r="I43" s="155"/>
      <c r="J43" s="23">
        <f>CASHFLOW!$R43</f>
        <v>0</v>
      </c>
      <c r="K43" s="7"/>
      <c r="L43" s="155"/>
      <c r="M43" s="130">
        <f t="shared" si="6"/>
        <v>0</v>
      </c>
      <c r="N43" s="130">
        <f t="shared" si="6"/>
        <v>0</v>
      </c>
      <c r="O43" s="131">
        <f t="shared" si="7"/>
        <v>0</v>
      </c>
      <c r="P43" s="132" t="str">
        <f t="shared" si="5"/>
        <v>OK</v>
      </c>
      <c r="Q43" s="156"/>
    </row>
    <row r="44" spans="1:17" ht="12.75">
      <c r="A44" s="154"/>
      <c r="B44" s="64" t="str">
        <f>CASHFLOW!B44</f>
        <v>Water</v>
      </c>
      <c r="C44" s="64"/>
      <c r="D44" s="23">
        <f>CASHFLOW!$P44</f>
        <v>0</v>
      </c>
      <c r="E44" s="5"/>
      <c r="F44" s="155"/>
      <c r="G44" s="23">
        <f>CASHFLOW!$Q44</f>
        <v>0</v>
      </c>
      <c r="H44" s="7"/>
      <c r="I44" s="155"/>
      <c r="J44" s="23">
        <f>CASHFLOW!$R44</f>
        <v>0</v>
      </c>
      <c r="K44" s="7"/>
      <c r="L44" s="155"/>
      <c r="M44" s="130">
        <f t="shared" si="6"/>
        <v>0</v>
      </c>
      <c r="N44" s="130">
        <f t="shared" si="6"/>
        <v>0</v>
      </c>
      <c r="O44" s="131">
        <f t="shared" si="7"/>
        <v>0</v>
      </c>
      <c r="P44" s="132" t="str">
        <f t="shared" si="5"/>
        <v>OK</v>
      </c>
      <c r="Q44" s="156"/>
    </row>
    <row r="45" spans="1:17" ht="12.75">
      <c r="A45" s="154"/>
      <c r="B45" s="64" t="str">
        <f>CASHFLOW!B45</f>
        <v>Cleaning</v>
      </c>
      <c r="C45" s="64"/>
      <c r="D45" s="23">
        <f>CASHFLOW!$P45</f>
        <v>0</v>
      </c>
      <c r="E45" s="5"/>
      <c r="F45" s="155"/>
      <c r="G45" s="23">
        <f>CASHFLOW!$Q45</f>
        <v>0</v>
      </c>
      <c r="H45" s="7"/>
      <c r="I45" s="155"/>
      <c r="J45" s="23">
        <f>CASHFLOW!$R45</f>
        <v>0</v>
      </c>
      <c r="K45" s="7"/>
      <c r="L45" s="155"/>
      <c r="M45" s="130">
        <f t="shared" si="6"/>
        <v>0</v>
      </c>
      <c r="N45" s="130">
        <f t="shared" si="6"/>
        <v>0</v>
      </c>
      <c r="O45" s="131">
        <f t="shared" si="7"/>
        <v>0</v>
      </c>
      <c r="P45" s="132" t="str">
        <f t="shared" si="5"/>
        <v>OK</v>
      </c>
      <c r="Q45" s="156"/>
    </row>
    <row r="46" spans="1:17" ht="12.75">
      <c r="A46" s="154"/>
      <c r="B46" s="69" t="str">
        <f>CASHFLOW!B46</f>
        <v>Other</v>
      </c>
      <c r="C46" s="64"/>
      <c r="D46" s="23">
        <f>CASHFLOW!$P46</f>
        <v>0</v>
      </c>
      <c r="E46" s="5"/>
      <c r="F46" s="155"/>
      <c r="G46" s="23">
        <f>CASHFLOW!$Q46</f>
        <v>0</v>
      </c>
      <c r="H46" s="7"/>
      <c r="I46" s="155"/>
      <c r="J46" s="23">
        <f>CASHFLOW!$R46</f>
        <v>0</v>
      </c>
      <c r="K46" s="7"/>
      <c r="L46" s="155"/>
      <c r="M46" s="130">
        <f t="shared" si="6"/>
        <v>0</v>
      </c>
      <c r="N46" s="130">
        <f t="shared" si="6"/>
        <v>0</v>
      </c>
      <c r="O46" s="131">
        <f t="shared" si="7"/>
        <v>0</v>
      </c>
      <c r="P46" s="132" t="str">
        <f t="shared" si="5"/>
        <v>OK</v>
      </c>
      <c r="Q46" s="156"/>
    </row>
    <row r="47" spans="1:17" ht="13.5" thickBot="1">
      <c r="A47" s="154"/>
      <c r="B47" s="69" t="str">
        <f>CASHFLOW!B47</f>
        <v>Other</v>
      </c>
      <c r="C47" s="64"/>
      <c r="D47" s="23">
        <f>CASHFLOW!$P47</f>
        <v>0</v>
      </c>
      <c r="E47" s="5"/>
      <c r="F47" s="155"/>
      <c r="G47" s="23">
        <f>CASHFLOW!$Q47</f>
        <v>0</v>
      </c>
      <c r="H47" s="7"/>
      <c r="I47" s="155"/>
      <c r="J47" s="23">
        <f>CASHFLOW!$R47</f>
        <v>0</v>
      </c>
      <c r="K47" s="7"/>
      <c r="L47" s="155"/>
      <c r="M47" s="130">
        <f t="shared" si="6"/>
        <v>0</v>
      </c>
      <c r="N47" s="130">
        <f t="shared" si="6"/>
        <v>0</v>
      </c>
      <c r="O47" s="131">
        <f t="shared" si="7"/>
        <v>0</v>
      </c>
      <c r="P47" s="135" t="str">
        <f t="shared" si="5"/>
        <v>OK</v>
      </c>
      <c r="Q47" s="156"/>
    </row>
    <row r="48" spans="1:17" ht="13.5" thickBot="1">
      <c r="A48" s="154"/>
      <c r="B48" s="106" t="str">
        <f>CASHFLOW!B48</f>
        <v>Total Premises</v>
      </c>
      <c r="C48" s="106"/>
      <c r="D48" s="112">
        <f>SUM(D39:D47)</f>
        <v>0</v>
      </c>
      <c r="E48" s="166">
        <f>SUM(E39:E47)</f>
        <v>0</v>
      </c>
      <c r="F48" s="155"/>
      <c r="G48" s="112">
        <f>SUM(G39:G47)</f>
        <v>0</v>
      </c>
      <c r="H48" s="166">
        <f>SUM(H39:H47)</f>
        <v>0</v>
      </c>
      <c r="I48" s="155"/>
      <c r="J48" s="112">
        <f>SUM(J39:J47)</f>
        <v>0</v>
      </c>
      <c r="K48" s="166">
        <f>SUM(K39:K47)</f>
        <v>0</v>
      </c>
      <c r="L48" s="155"/>
      <c r="M48" s="112">
        <f>SUM(M39:M47)</f>
        <v>0</v>
      </c>
      <c r="N48" s="166">
        <f>SUM(N39:N47)</f>
        <v>0</v>
      </c>
      <c r="O48" s="134">
        <f>SUM(O39:O47)</f>
        <v>0</v>
      </c>
      <c r="P48" s="167" t="str">
        <f t="shared" si="5"/>
        <v>OK</v>
      </c>
      <c r="Q48" s="156"/>
    </row>
    <row r="49" spans="1:17" ht="12.75">
      <c r="A49" s="154"/>
      <c r="B49" s="64" t="str">
        <f>CASHFLOW!B49</f>
        <v>Building Insurance</v>
      </c>
      <c r="C49" s="64"/>
      <c r="D49" s="23">
        <f>CASHFLOW!$P49</f>
        <v>0</v>
      </c>
      <c r="E49" s="5"/>
      <c r="F49" s="155"/>
      <c r="G49" s="23">
        <f>CASHFLOW!$Q49</f>
        <v>0</v>
      </c>
      <c r="H49" s="7"/>
      <c r="I49" s="155"/>
      <c r="J49" s="23">
        <f>CASHFLOW!$R49</f>
        <v>0</v>
      </c>
      <c r="K49" s="7"/>
      <c r="L49" s="155"/>
      <c r="M49" s="130">
        <f aca="true" t="shared" si="8" ref="M49:N51">D49+G49+J49</f>
        <v>0</v>
      </c>
      <c r="N49" s="130">
        <f t="shared" si="8"/>
        <v>0</v>
      </c>
      <c r="O49" s="131">
        <f>M49-N49</f>
        <v>0</v>
      </c>
      <c r="P49" s="136" t="str">
        <f t="shared" si="5"/>
        <v>OK</v>
      </c>
      <c r="Q49" s="156"/>
    </row>
    <row r="50" spans="1:17" ht="12.75">
      <c r="A50" s="154"/>
      <c r="B50" s="64" t="str">
        <f>CASHFLOW!B50</f>
        <v>Contents Insurance</v>
      </c>
      <c r="C50" s="64"/>
      <c r="D50" s="23">
        <f>CASHFLOW!$P50</f>
        <v>0</v>
      </c>
      <c r="E50" s="5"/>
      <c r="F50" s="155"/>
      <c r="G50" s="23">
        <f>CASHFLOW!$Q50</f>
        <v>0</v>
      </c>
      <c r="H50" s="7"/>
      <c r="I50" s="155"/>
      <c r="J50" s="23">
        <f>CASHFLOW!$R50</f>
        <v>0</v>
      </c>
      <c r="K50" s="7"/>
      <c r="L50" s="155"/>
      <c r="M50" s="130">
        <f t="shared" si="8"/>
        <v>0</v>
      </c>
      <c r="N50" s="130">
        <f t="shared" si="8"/>
        <v>0</v>
      </c>
      <c r="O50" s="131">
        <f>M50-N50</f>
        <v>0</v>
      </c>
      <c r="P50" s="132" t="str">
        <f t="shared" si="5"/>
        <v>OK</v>
      </c>
      <c r="Q50" s="156"/>
    </row>
    <row r="51" spans="1:17" ht="13.5" thickBot="1">
      <c r="A51" s="154"/>
      <c r="B51" s="64" t="str">
        <f>CASHFLOW!B51</f>
        <v>Employment Insurance</v>
      </c>
      <c r="C51" s="64"/>
      <c r="D51" s="23">
        <f>CASHFLOW!$P51</f>
        <v>0</v>
      </c>
      <c r="E51" s="5"/>
      <c r="F51" s="155"/>
      <c r="G51" s="23">
        <f>CASHFLOW!$Q51</f>
        <v>0</v>
      </c>
      <c r="H51" s="7"/>
      <c r="I51" s="155"/>
      <c r="J51" s="23">
        <f>CASHFLOW!$R51</f>
        <v>0</v>
      </c>
      <c r="K51" s="7"/>
      <c r="L51" s="155"/>
      <c r="M51" s="130">
        <f t="shared" si="8"/>
        <v>0</v>
      </c>
      <c r="N51" s="130">
        <f t="shared" si="8"/>
        <v>0</v>
      </c>
      <c r="O51" s="131">
        <f>M51-N51</f>
        <v>0</v>
      </c>
      <c r="P51" s="132" t="str">
        <f t="shared" si="5"/>
        <v>OK</v>
      </c>
      <c r="Q51" s="156"/>
    </row>
    <row r="52" spans="1:17" ht="13.5" thickBot="1">
      <c r="A52" s="154"/>
      <c r="B52" s="106" t="str">
        <f>CASHFLOW!B52</f>
        <v>Total Insurance</v>
      </c>
      <c r="C52" s="106"/>
      <c r="D52" s="112">
        <f>SUM(D49:D51)</f>
        <v>0</v>
      </c>
      <c r="E52" s="109">
        <f>SUM(E49:E51)</f>
        <v>0</v>
      </c>
      <c r="F52" s="155"/>
      <c r="G52" s="112">
        <f>SUM(G49:G51)</f>
        <v>0</v>
      </c>
      <c r="H52" s="109">
        <f>SUM(H49:H51)</f>
        <v>0</v>
      </c>
      <c r="I52" s="155"/>
      <c r="J52" s="112">
        <f>SUM(J49:J51)</f>
        <v>0</v>
      </c>
      <c r="K52" s="109">
        <f>SUM(K49:K51)</f>
        <v>0</v>
      </c>
      <c r="L52" s="155"/>
      <c r="M52" s="112">
        <f>SUM(M49:M51)</f>
        <v>0</v>
      </c>
      <c r="N52" s="109">
        <f>SUM(N49:N51)</f>
        <v>0</v>
      </c>
      <c r="O52" s="134">
        <f>SUM(O49:O51)</f>
        <v>0</v>
      </c>
      <c r="P52" s="167" t="str">
        <f t="shared" si="5"/>
        <v>OK</v>
      </c>
      <c r="Q52" s="156"/>
    </row>
    <row r="53" spans="1:17" ht="12.75">
      <c r="A53" s="154"/>
      <c r="B53" s="64" t="str">
        <f>CASHFLOW!B54</f>
        <v>Telephone Charges</v>
      </c>
      <c r="C53" s="64"/>
      <c r="D53" s="23">
        <f>CASHFLOW!$P54</f>
        <v>0</v>
      </c>
      <c r="E53" s="5"/>
      <c r="F53" s="155"/>
      <c r="G53" s="23">
        <f>CASHFLOW!$Q54</f>
        <v>0</v>
      </c>
      <c r="H53" s="7"/>
      <c r="I53" s="155"/>
      <c r="J53" s="23">
        <f>CASHFLOW!$R54</f>
        <v>0</v>
      </c>
      <c r="K53" s="7"/>
      <c r="L53" s="155"/>
      <c r="M53" s="130">
        <f aca="true" t="shared" si="9" ref="M53:N65">D53+G53+J53</f>
        <v>0</v>
      </c>
      <c r="N53" s="130">
        <f t="shared" si="9"/>
        <v>0</v>
      </c>
      <c r="O53" s="131">
        <f aca="true" t="shared" si="10" ref="O53:O65">M53-N53</f>
        <v>0</v>
      </c>
      <c r="P53" s="132" t="str">
        <f t="shared" si="5"/>
        <v>OK</v>
      </c>
      <c r="Q53" s="156"/>
    </row>
    <row r="54" spans="1:17" ht="12.75">
      <c r="A54" s="154"/>
      <c r="B54" s="64" t="str">
        <f>CASHFLOW!B55</f>
        <v>Postage </v>
      </c>
      <c r="C54" s="64"/>
      <c r="D54" s="23">
        <f>CASHFLOW!$P55</f>
        <v>0</v>
      </c>
      <c r="E54" s="5"/>
      <c r="F54" s="155"/>
      <c r="G54" s="23">
        <f>CASHFLOW!$Q55</f>
        <v>0</v>
      </c>
      <c r="H54" s="7"/>
      <c r="I54" s="155"/>
      <c r="J54" s="23">
        <f>CASHFLOW!$R55</f>
        <v>0</v>
      </c>
      <c r="K54" s="7"/>
      <c r="L54" s="155"/>
      <c r="M54" s="130">
        <f t="shared" si="9"/>
        <v>0</v>
      </c>
      <c r="N54" s="130">
        <f t="shared" si="9"/>
        <v>0</v>
      </c>
      <c r="O54" s="131">
        <f t="shared" si="10"/>
        <v>0</v>
      </c>
      <c r="P54" s="132" t="str">
        <f t="shared" si="5"/>
        <v>OK</v>
      </c>
      <c r="Q54" s="156"/>
    </row>
    <row r="55" spans="1:17" ht="12.75">
      <c r="A55" s="154"/>
      <c r="B55" s="64" t="str">
        <f>CASHFLOW!B56</f>
        <v>Printing &amp; Stationery</v>
      </c>
      <c r="C55" s="64"/>
      <c r="D55" s="23">
        <f>CASHFLOW!$P56</f>
        <v>0</v>
      </c>
      <c r="E55" s="5"/>
      <c r="F55" s="155"/>
      <c r="G55" s="23">
        <f>CASHFLOW!$Q56</f>
        <v>0</v>
      </c>
      <c r="H55" s="7"/>
      <c r="I55" s="155"/>
      <c r="J55" s="23">
        <f>CASHFLOW!$R56</f>
        <v>0</v>
      </c>
      <c r="K55" s="7"/>
      <c r="L55" s="155"/>
      <c r="M55" s="130">
        <f t="shared" si="9"/>
        <v>0</v>
      </c>
      <c r="N55" s="130">
        <f t="shared" si="9"/>
        <v>0</v>
      </c>
      <c r="O55" s="131">
        <f t="shared" si="10"/>
        <v>0</v>
      </c>
      <c r="P55" s="132" t="str">
        <f t="shared" si="5"/>
        <v>OK</v>
      </c>
      <c r="Q55" s="156"/>
    </row>
    <row r="56" spans="1:17" ht="12.75">
      <c r="A56" s="154"/>
      <c r="B56" s="64" t="str">
        <f>CASHFLOW!B57</f>
        <v>Membership Fees</v>
      </c>
      <c r="C56" s="64"/>
      <c r="D56" s="23">
        <f>CASHFLOW!$P57</f>
        <v>0</v>
      </c>
      <c r="E56" s="5"/>
      <c r="F56" s="155"/>
      <c r="G56" s="23">
        <f>CASHFLOW!$Q57</f>
        <v>0</v>
      </c>
      <c r="H56" s="7"/>
      <c r="I56" s="155"/>
      <c r="J56" s="23">
        <f>CASHFLOW!$R57</f>
        <v>0</v>
      </c>
      <c r="K56" s="7"/>
      <c r="L56" s="155"/>
      <c r="M56" s="130">
        <f t="shared" si="9"/>
        <v>0</v>
      </c>
      <c r="N56" s="130">
        <f t="shared" si="9"/>
        <v>0</v>
      </c>
      <c r="O56" s="131">
        <f t="shared" si="10"/>
        <v>0</v>
      </c>
      <c r="P56" s="132" t="str">
        <f t="shared" si="5"/>
        <v>OK</v>
      </c>
      <c r="Q56" s="156"/>
    </row>
    <row r="57" spans="1:17" ht="12.75">
      <c r="A57" s="154"/>
      <c r="B57" s="64" t="str">
        <f>CASHFLOW!B58</f>
        <v>Bank Charges</v>
      </c>
      <c r="C57" s="64"/>
      <c r="D57" s="23">
        <f>CASHFLOW!$P58</f>
        <v>0</v>
      </c>
      <c r="E57" s="5"/>
      <c r="F57" s="155"/>
      <c r="G57" s="23">
        <f>CASHFLOW!$Q58</f>
        <v>0</v>
      </c>
      <c r="H57" s="7"/>
      <c r="I57" s="155"/>
      <c r="J57" s="23">
        <f>CASHFLOW!$R58</f>
        <v>0</v>
      </c>
      <c r="K57" s="7"/>
      <c r="L57" s="155"/>
      <c r="M57" s="130">
        <f t="shared" si="9"/>
        <v>0</v>
      </c>
      <c r="N57" s="130">
        <f t="shared" si="9"/>
        <v>0</v>
      </c>
      <c r="O57" s="131">
        <f t="shared" si="10"/>
        <v>0</v>
      </c>
      <c r="P57" s="132" t="str">
        <f t="shared" si="5"/>
        <v>OK</v>
      </c>
      <c r="Q57" s="156"/>
    </row>
    <row r="58" spans="1:17" ht="12.75">
      <c r="A58" s="154"/>
      <c r="B58" s="64" t="str">
        <f>CASHFLOW!B59</f>
        <v>Professional Fees</v>
      </c>
      <c r="C58" s="64"/>
      <c r="D58" s="23">
        <f>CASHFLOW!$P59</f>
        <v>0</v>
      </c>
      <c r="E58" s="5"/>
      <c r="F58" s="155"/>
      <c r="G58" s="23">
        <f>CASHFLOW!$Q59</f>
        <v>0</v>
      </c>
      <c r="H58" s="7"/>
      <c r="I58" s="155"/>
      <c r="J58" s="23">
        <f>CASHFLOW!$R59</f>
        <v>0</v>
      </c>
      <c r="K58" s="7"/>
      <c r="L58" s="155"/>
      <c r="M58" s="130">
        <f t="shared" si="9"/>
        <v>0</v>
      </c>
      <c r="N58" s="130">
        <f t="shared" si="9"/>
        <v>0</v>
      </c>
      <c r="O58" s="131">
        <f t="shared" si="10"/>
        <v>0</v>
      </c>
      <c r="P58" s="132" t="str">
        <f t="shared" si="5"/>
        <v>OK</v>
      </c>
      <c r="Q58" s="156"/>
    </row>
    <row r="59" spans="1:17" ht="12.75">
      <c r="A59" s="154"/>
      <c r="B59" s="64" t="str">
        <f>CASHFLOW!B60</f>
        <v>Other Administration Costs</v>
      </c>
      <c r="C59" s="64"/>
      <c r="D59" s="23">
        <f>CASHFLOW!$P60</f>
        <v>0</v>
      </c>
      <c r="E59" s="5"/>
      <c r="F59" s="155"/>
      <c r="G59" s="23">
        <f>CASHFLOW!$Q60</f>
        <v>0</v>
      </c>
      <c r="H59" s="7"/>
      <c r="I59" s="155"/>
      <c r="J59" s="23">
        <f>CASHFLOW!$R60</f>
        <v>0</v>
      </c>
      <c r="K59" s="7"/>
      <c r="L59" s="155"/>
      <c r="M59" s="130">
        <f t="shared" si="9"/>
        <v>0</v>
      </c>
      <c r="N59" s="130">
        <f t="shared" si="9"/>
        <v>0</v>
      </c>
      <c r="O59" s="131">
        <f t="shared" si="10"/>
        <v>0</v>
      </c>
      <c r="P59" s="132" t="str">
        <f t="shared" si="5"/>
        <v>OK</v>
      </c>
      <c r="Q59" s="156"/>
    </row>
    <row r="60" spans="1:17" ht="12.75">
      <c r="A60" s="154"/>
      <c r="B60" s="64" t="str">
        <f>CASHFLOW!B61</f>
        <v>Subscriptions</v>
      </c>
      <c r="C60" s="64"/>
      <c r="D60" s="23">
        <f>CASHFLOW!$P61</f>
        <v>0</v>
      </c>
      <c r="E60" s="5"/>
      <c r="F60" s="155"/>
      <c r="G60" s="23">
        <f>CASHFLOW!$Q61</f>
        <v>0</v>
      </c>
      <c r="H60" s="7"/>
      <c r="I60" s="155"/>
      <c r="J60" s="23">
        <f>CASHFLOW!$R61</f>
        <v>0</v>
      </c>
      <c r="K60" s="7"/>
      <c r="L60" s="155"/>
      <c r="M60" s="130">
        <f t="shared" si="9"/>
        <v>0</v>
      </c>
      <c r="N60" s="130">
        <f t="shared" si="9"/>
        <v>0</v>
      </c>
      <c r="O60" s="131">
        <f t="shared" si="10"/>
        <v>0</v>
      </c>
      <c r="P60" s="132" t="str">
        <f t="shared" si="5"/>
        <v>OK</v>
      </c>
      <c r="Q60" s="156"/>
    </row>
    <row r="61" spans="1:17" ht="12.75">
      <c r="A61" s="154"/>
      <c r="B61" s="64" t="str">
        <f>CASHFLOW!B62</f>
        <v>Loan Repayments</v>
      </c>
      <c r="C61" s="64"/>
      <c r="D61" s="23">
        <f>CASHFLOW!$P62</f>
        <v>0</v>
      </c>
      <c r="E61" s="5"/>
      <c r="F61" s="155"/>
      <c r="G61" s="23">
        <f>CASHFLOW!$Q62</f>
        <v>0</v>
      </c>
      <c r="H61" s="7"/>
      <c r="I61" s="155"/>
      <c r="J61" s="23">
        <f>CASHFLOW!$R62</f>
        <v>0</v>
      </c>
      <c r="K61" s="7"/>
      <c r="L61" s="155"/>
      <c r="M61" s="130">
        <f t="shared" si="9"/>
        <v>0</v>
      </c>
      <c r="N61" s="130">
        <f t="shared" si="9"/>
        <v>0</v>
      </c>
      <c r="O61" s="131">
        <f t="shared" si="10"/>
        <v>0</v>
      </c>
      <c r="P61" s="132" t="str">
        <f t="shared" si="5"/>
        <v>OK</v>
      </c>
      <c r="Q61" s="156"/>
    </row>
    <row r="62" spans="1:17" ht="12.75">
      <c r="A62" s="154"/>
      <c r="B62" s="64" t="str">
        <f>CASHFLOW!B63</f>
        <v>HP Payments</v>
      </c>
      <c r="C62" s="64"/>
      <c r="D62" s="23">
        <f>CASHFLOW!$P63</f>
        <v>0</v>
      </c>
      <c r="E62" s="5"/>
      <c r="F62" s="155"/>
      <c r="G62" s="23">
        <f>CASHFLOW!$Q63</f>
        <v>0</v>
      </c>
      <c r="H62" s="7"/>
      <c r="I62" s="155"/>
      <c r="J62" s="23">
        <f>CASHFLOW!$R63</f>
        <v>0</v>
      </c>
      <c r="K62" s="7"/>
      <c r="L62" s="155"/>
      <c r="M62" s="130">
        <f t="shared" si="9"/>
        <v>0</v>
      </c>
      <c r="N62" s="130">
        <f t="shared" si="9"/>
        <v>0</v>
      </c>
      <c r="O62" s="131">
        <f t="shared" si="10"/>
        <v>0</v>
      </c>
      <c r="P62" s="132" t="str">
        <f t="shared" si="5"/>
        <v>OK</v>
      </c>
      <c r="Q62" s="156"/>
    </row>
    <row r="63" spans="1:17" ht="12.75">
      <c r="A63" s="154"/>
      <c r="B63" s="64" t="str">
        <f>CASHFLOW!B64</f>
        <v>Office Equipment</v>
      </c>
      <c r="C63" s="64"/>
      <c r="D63" s="23">
        <f>CASHFLOW!$P64</f>
        <v>0</v>
      </c>
      <c r="E63" s="5"/>
      <c r="F63" s="155"/>
      <c r="G63" s="23">
        <f>CASHFLOW!$Q64</f>
        <v>0</v>
      </c>
      <c r="H63" s="7"/>
      <c r="I63" s="155"/>
      <c r="J63" s="23">
        <f>CASHFLOW!$R64</f>
        <v>0</v>
      </c>
      <c r="K63" s="7"/>
      <c r="L63" s="155"/>
      <c r="M63" s="130">
        <f t="shared" si="9"/>
        <v>0</v>
      </c>
      <c r="N63" s="130">
        <f t="shared" si="9"/>
        <v>0</v>
      </c>
      <c r="O63" s="131">
        <f t="shared" si="10"/>
        <v>0</v>
      </c>
      <c r="P63" s="132" t="str">
        <f t="shared" si="5"/>
        <v>OK</v>
      </c>
      <c r="Q63" s="156"/>
    </row>
    <row r="64" spans="1:17" ht="12.75">
      <c r="A64" s="154"/>
      <c r="B64" s="69" t="str">
        <f>CASHFLOW!B65</f>
        <v>Other</v>
      </c>
      <c r="C64" s="64"/>
      <c r="D64" s="23">
        <f>CASHFLOW!$P65</f>
        <v>0</v>
      </c>
      <c r="E64" s="5"/>
      <c r="F64" s="155"/>
      <c r="G64" s="23">
        <f>CASHFLOW!$Q65</f>
        <v>0</v>
      </c>
      <c r="H64" s="7"/>
      <c r="I64" s="155"/>
      <c r="J64" s="23">
        <f>CASHFLOW!$R65</f>
        <v>0</v>
      </c>
      <c r="K64" s="7"/>
      <c r="L64" s="155"/>
      <c r="M64" s="130">
        <f t="shared" si="9"/>
        <v>0</v>
      </c>
      <c r="N64" s="130">
        <f t="shared" si="9"/>
        <v>0</v>
      </c>
      <c r="O64" s="131">
        <f t="shared" si="10"/>
        <v>0</v>
      </c>
      <c r="P64" s="132" t="str">
        <f t="shared" si="5"/>
        <v>OK</v>
      </c>
      <c r="Q64" s="156"/>
    </row>
    <row r="65" spans="1:17" ht="13.5" thickBot="1">
      <c r="A65" s="154"/>
      <c r="B65" s="69" t="str">
        <f>CASHFLOW!B66</f>
        <v>Other</v>
      </c>
      <c r="C65" s="64"/>
      <c r="D65" s="23">
        <f>CASHFLOW!$P66</f>
        <v>0</v>
      </c>
      <c r="E65" s="5"/>
      <c r="F65" s="155"/>
      <c r="G65" s="23">
        <f>CASHFLOW!$Q66</f>
        <v>0</v>
      </c>
      <c r="H65" s="7"/>
      <c r="I65" s="155"/>
      <c r="J65" s="23">
        <f>CASHFLOW!$R66</f>
        <v>0</v>
      </c>
      <c r="K65" s="7"/>
      <c r="L65" s="155"/>
      <c r="M65" s="130">
        <f t="shared" si="9"/>
        <v>0</v>
      </c>
      <c r="N65" s="130">
        <f t="shared" si="9"/>
        <v>0</v>
      </c>
      <c r="O65" s="131">
        <f t="shared" si="10"/>
        <v>0</v>
      </c>
      <c r="P65" s="132" t="str">
        <f t="shared" si="5"/>
        <v>OK</v>
      </c>
      <c r="Q65" s="156"/>
    </row>
    <row r="66" spans="1:17" ht="13.5" thickBot="1">
      <c r="A66" s="154"/>
      <c r="B66" s="106" t="str">
        <f>CASHFLOW!B67</f>
        <v>Total Administration</v>
      </c>
      <c r="C66" s="106"/>
      <c r="D66" s="112">
        <f>SUM(D53:D65)</f>
        <v>0</v>
      </c>
      <c r="E66" s="109">
        <f>SUM(E53:E65)</f>
        <v>0</v>
      </c>
      <c r="F66" s="155"/>
      <c r="G66" s="112">
        <f>SUM(G53:G65)</f>
        <v>0</v>
      </c>
      <c r="H66" s="109">
        <f>SUM(H53:H65)</f>
        <v>0</v>
      </c>
      <c r="I66" s="155"/>
      <c r="J66" s="112">
        <f>SUM(J53:J65)</f>
        <v>0</v>
      </c>
      <c r="K66" s="109">
        <f>SUM(K53:K65)</f>
        <v>0</v>
      </c>
      <c r="L66" s="155"/>
      <c r="M66" s="112">
        <f>SUM(M53:M65)</f>
        <v>0</v>
      </c>
      <c r="N66" s="109">
        <f>SUM(N53:N65)</f>
        <v>0</v>
      </c>
      <c r="O66" s="134">
        <f>SUM(O53:O65)</f>
        <v>0</v>
      </c>
      <c r="P66" s="167" t="str">
        <f t="shared" si="5"/>
        <v>OK</v>
      </c>
      <c r="Q66" s="156"/>
    </row>
    <row r="67" spans="1:17" ht="12.75">
      <c r="A67" s="154"/>
      <c r="B67" s="64" t="str">
        <f>CASHFLOW!B68</f>
        <v>Consumables</v>
      </c>
      <c r="C67" s="64"/>
      <c r="D67" s="23">
        <f>CASHFLOW!$P68</f>
        <v>0</v>
      </c>
      <c r="E67" s="5"/>
      <c r="F67" s="155"/>
      <c r="G67" s="23">
        <f>CASHFLOW!$Q68</f>
        <v>0</v>
      </c>
      <c r="H67" s="7"/>
      <c r="I67" s="155"/>
      <c r="J67" s="23">
        <f>CASHFLOW!$R68</f>
        <v>0</v>
      </c>
      <c r="K67" s="7"/>
      <c r="L67" s="155"/>
      <c r="M67" s="130">
        <f aca="true" t="shared" si="11" ref="M67:N72">D67+G67+J67</f>
        <v>0</v>
      </c>
      <c r="N67" s="130">
        <f t="shared" si="11"/>
        <v>0</v>
      </c>
      <c r="O67" s="131">
        <f aca="true" t="shared" si="12" ref="O67:O72">M67-N67</f>
        <v>0</v>
      </c>
      <c r="P67" s="132" t="str">
        <f t="shared" si="5"/>
        <v>OK</v>
      </c>
      <c r="Q67" s="156"/>
    </row>
    <row r="68" spans="1:17" ht="12.75">
      <c r="A68" s="154"/>
      <c r="B68" s="64" t="str">
        <f>CASHFLOW!B69</f>
        <v>Visits &amp; Trips out </v>
      </c>
      <c r="C68" s="64"/>
      <c r="D68" s="23">
        <f>CASHFLOW!$P69</f>
        <v>0</v>
      </c>
      <c r="E68" s="5"/>
      <c r="F68" s="155"/>
      <c r="G68" s="23">
        <f>CASHFLOW!$Q69</f>
        <v>0</v>
      </c>
      <c r="H68" s="7"/>
      <c r="I68" s="155"/>
      <c r="J68" s="23">
        <f>CASHFLOW!$R69</f>
        <v>0</v>
      </c>
      <c r="K68" s="7"/>
      <c r="L68" s="155"/>
      <c r="M68" s="130">
        <f t="shared" si="11"/>
        <v>0</v>
      </c>
      <c r="N68" s="130">
        <f t="shared" si="11"/>
        <v>0</v>
      </c>
      <c r="O68" s="131">
        <f t="shared" si="12"/>
        <v>0</v>
      </c>
      <c r="P68" s="132" t="str">
        <f t="shared" si="5"/>
        <v>OK</v>
      </c>
      <c r="Q68" s="156"/>
    </row>
    <row r="69" spans="1:17" ht="12.75">
      <c r="A69" s="154"/>
      <c r="B69" s="64" t="str">
        <f>CASHFLOW!B70</f>
        <v>Catering</v>
      </c>
      <c r="C69" s="64"/>
      <c r="D69" s="23">
        <f>CASHFLOW!$P70</f>
        <v>0</v>
      </c>
      <c r="E69" s="5"/>
      <c r="F69" s="155"/>
      <c r="G69" s="23">
        <f>CASHFLOW!$Q70</f>
        <v>0</v>
      </c>
      <c r="H69" s="7"/>
      <c r="I69" s="155"/>
      <c r="J69" s="23">
        <f>CASHFLOW!$R70</f>
        <v>0</v>
      </c>
      <c r="K69" s="7"/>
      <c r="L69" s="155"/>
      <c r="M69" s="130">
        <f t="shared" si="11"/>
        <v>0</v>
      </c>
      <c r="N69" s="130">
        <f t="shared" si="11"/>
        <v>0</v>
      </c>
      <c r="O69" s="131">
        <f t="shared" si="12"/>
        <v>0</v>
      </c>
      <c r="P69" s="132" t="str">
        <f t="shared" si="5"/>
        <v>OK</v>
      </c>
      <c r="Q69" s="156"/>
    </row>
    <row r="70" spans="1:17" ht="12.75">
      <c r="A70" s="154"/>
      <c r="B70" s="64" t="str">
        <f>CASHFLOW!B71</f>
        <v>Misc / Sundries</v>
      </c>
      <c r="C70" s="64"/>
      <c r="D70" s="23">
        <f>CASHFLOW!$P71</f>
        <v>0</v>
      </c>
      <c r="E70" s="5"/>
      <c r="F70" s="155"/>
      <c r="G70" s="23">
        <f>CASHFLOW!$Q71</f>
        <v>0</v>
      </c>
      <c r="H70" s="7"/>
      <c r="I70" s="155"/>
      <c r="J70" s="23">
        <f>CASHFLOW!$R71</f>
        <v>0</v>
      </c>
      <c r="K70" s="7"/>
      <c r="L70" s="155"/>
      <c r="M70" s="130">
        <f t="shared" si="11"/>
        <v>0</v>
      </c>
      <c r="N70" s="130">
        <f t="shared" si="11"/>
        <v>0</v>
      </c>
      <c r="O70" s="131">
        <f t="shared" si="12"/>
        <v>0</v>
      </c>
      <c r="P70" s="132" t="str">
        <f t="shared" si="5"/>
        <v>OK</v>
      </c>
      <c r="Q70" s="156"/>
    </row>
    <row r="71" spans="1:17" ht="12.75">
      <c r="A71" s="154"/>
      <c r="B71" s="64" t="str">
        <f>CASHFLOW!B72</f>
        <v>Repairs &amp; renewals</v>
      </c>
      <c r="C71" s="64"/>
      <c r="D71" s="23">
        <f>CASHFLOW!$P72</f>
        <v>0</v>
      </c>
      <c r="E71" s="5"/>
      <c r="F71" s="155"/>
      <c r="G71" s="23">
        <f>CASHFLOW!$Q72</f>
        <v>0</v>
      </c>
      <c r="H71" s="7"/>
      <c r="I71" s="155"/>
      <c r="J71" s="23">
        <f>CASHFLOW!$R72</f>
        <v>0</v>
      </c>
      <c r="K71" s="7"/>
      <c r="L71" s="155"/>
      <c r="M71" s="130">
        <f t="shared" si="11"/>
        <v>0</v>
      </c>
      <c r="N71" s="130">
        <f t="shared" si="11"/>
        <v>0</v>
      </c>
      <c r="O71" s="131">
        <f t="shared" si="12"/>
        <v>0</v>
      </c>
      <c r="P71" s="132" t="str">
        <f t="shared" si="5"/>
        <v>OK</v>
      </c>
      <c r="Q71" s="156"/>
    </row>
    <row r="72" spans="1:17" ht="13.5" thickBot="1">
      <c r="A72" s="154"/>
      <c r="B72" s="69" t="str">
        <f>CASHFLOW!B73</f>
        <v>Other</v>
      </c>
      <c r="C72" s="64"/>
      <c r="D72" s="23">
        <f>CASHFLOW!$P73</f>
        <v>0</v>
      </c>
      <c r="E72" s="5"/>
      <c r="F72" s="155"/>
      <c r="G72" s="23">
        <f>CASHFLOW!$Q73</f>
        <v>0</v>
      </c>
      <c r="H72" s="7"/>
      <c r="I72" s="155"/>
      <c r="J72" s="23">
        <f>CASHFLOW!$R73</f>
        <v>0</v>
      </c>
      <c r="K72" s="7"/>
      <c r="L72" s="155"/>
      <c r="M72" s="130">
        <f t="shared" si="11"/>
        <v>0</v>
      </c>
      <c r="N72" s="130">
        <f t="shared" si="11"/>
        <v>0</v>
      </c>
      <c r="O72" s="131">
        <f t="shared" si="12"/>
        <v>0</v>
      </c>
      <c r="P72" s="132" t="str">
        <f t="shared" si="5"/>
        <v>OK</v>
      </c>
      <c r="Q72" s="156"/>
    </row>
    <row r="73" spans="1:17" ht="13.5" thickBot="1">
      <c r="A73" s="154"/>
      <c r="B73" s="106" t="str">
        <f>CASHFLOW!B74</f>
        <v>Total Activity &amp; Material Costs</v>
      </c>
      <c r="C73" s="106"/>
      <c r="D73" s="112">
        <f>SUM(D67:D72)</f>
        <v>0</v>
      </c>
      <c r="E73" s="109">
        <f>SUM(E67:E72)</f>
        <v>0</v>
      </c>
      <c r="F73" s="155"/>
      <c r="G73" s="112">
        <f>SUM(G67:G72)</f>
        <v>0</v>
      </c>
      <c r="H73" s="109">
        <f>SUM(H67:H72)</f>
        <v>0</v>
      </c>
      <c r="I73" s="155"/>
      <c r="J73" s="112">
        <f>SUM(J67:J72)</f>
        <v>0</v>
      </c>
      <c r="K73" s="109">
        <f>SUM(K67:K72)</f>
        <v>0</v>
      </c>
      <c r="L73" s="155"/>
      <c r="M73" s="112">
        <f>SUM(M67:M72)</f>
        <v>0</v>
      </c>
      <c r="N73" s="109">
        <f>SUM(N67:N72)</f>
        <v>0</v>
      </c>
      <c r="O73" s="134">
        <f>SUM(O67:O72)</f>
        <v>0</v>
      </c>
      <c r="P73" s="167" t="str">
        <f t="shared" si="5"/>
        <v>OK</v>
      </c>
      <c r="Q73" s="156"/>
    </row>
    <row r="74" spans="1:17" ht="12.75">
      <c r="A74" s="154"/>
      <c r="B74" s="64" t="str">
        <f>CASHFLOW!B75</f>
        <v>Volunteer Subsistence</v>
      </c>
      <c r="C74" s="64"/>
      <c r="D74" s="23">
        <f>CASHFLOW!$P75</f>
        <v>0</v>
      </c>
      <c r="E74" s="5"/>
      <c r="F74" s="155"/>
      <c r="G74" s="23">
        <f>CASHFLOW!$Q75</f>
        <v>0</v>
      </c>
      <c r="H74" s="7"/>
      <c r="I74" s="155"/>
      <c r="J74" s="23">
        <f>CASHFLOW!$R75</f>
        <v>0</v>
      </c>
      <c r="K74" s="7"/>
      <c r="L74" s="155"/>
      <c r="M74" s="130">
        <f>D74+G74+J74</f>
        <v>0</v>
      </c>
      <c r="N74" s="130">
        <f>E74+H74+K74</f>
        <v>0</v>
      </c>
      <c r="O74" s="131">
        <f>M74-N74</f>
        <v>0</v>
      </c>
      <c r="P74" s="132" t="str">
        <f t="shared" si="5"/>
        <v>OK</v>
      </c>
      <c r="Q74" s="156"/>
    </row>
    <row r="75" spans="1:17" ht="13.5" thickBot="1">
      <c r="A75" s="154"/>
      <c r="B75" s="64" t="str">
        <f>CASHFLOW!B76</f>
        <v>Volunteer Travel</v>
      </c>
      <c r="C75" s="64"/>
      <c r="D75" s="23">
        <f>CASHFLOW!$P76</f>
        <v>0</v>
      </c>
      <c r="E75" s="5"/>
      <c r="F75" s="155"/>
      <c r="G75" s="23">
        <f>CASHFLOW!$Q76</f>
        <v>0</v>
      </c>
      <c r="H75" s="7"/>
      <c r="I75" s="155"/>
      <c r="J75" s="23">
        <f>CASHFLOW!$R76</f>
        <v>0</v>
      </c>
      <c r="K75" s="7"/>
      <c r="L75" s="155"/>
      <c r="M75" s="130">
        <f>D75+G75+J75</f>
        <v>0</v>
      </c>
      <c r="N75" s="130">
        <f>E75+H75+K75</f>
        <v>0</v>
      </c>
      <c r="O75" s="131">
        <f>M75-N75</f>
        <v>0</v>
      </c>
      <c r="P75" s="132" t="str">
        <f t="shared" si="5"/>
        <v>OK</v>
      </c>
      <c r="Q75" s="156"/>
    </row>
    <row r="76" spans="1:17" ht="13.5" thickBot="1">
      <c r="A76" s="154"/>
      <c r="B76" s="106" t="str">
        <f>CASHFLOW!B77</f>
        <v> Total Volunteer Costs</v>
      </c>
      <c r="C76" s="106"/>
      <c r="D76" s="112">
        <f>SUM(D74:D75)</f>
        <v>0</v>
      </c>
      <c r="E76" s="109">
        <f>SUM(E74:E75)</f>
        <v>0</v>
      </c>
      <c r="F76" s="155"/>
      <c r="G76" s="112">
        <f>SUM(G74:G75)</f>
        <v>0</v>
      </c>
      <c r="H76" s="109">
        <f>SUM(H74:H75)</f>
        <v>0</v>
      </c>
      <c r="I76" s="155"/>
      <c r="J76" s="112">
        <f>SUM(J74:J75)</f>
        <v>0</v>
      </c>
      <c r="K76" s="109">
        <f>SUM(K74:K75)</f>
        <v>0</v>
      </c>
      <c r="L76" s="155"/>
      <c r="M76" s="112">
        <f>SUM(M74:M75)</f>
        <v>0</v>
      </c>
      <c r="N76" s="109">
        <f>SUM(N74:N75)</f>
        <v>0</v>
      </c>
      <c r="O76" s="134">
        <f>SUM(O74:O75)</f>
        <v>0</v>
      </c>
      <c r="P76" s="167" t="str">
        <f t="shared" si="5"/>
        <v>OK</v>
      </c>
      <c r="Q76" s="156"/>
    </row>
    <row r="77" spans="1:17" ht="12.75">
      <c r="A77" s="154"/>
      <c r="B77" s="64" t="str">
        <f>CASHFLOW!B78</f>
        <v>Advertising / Promotions</v>
      </c>
      <c r="C77" s="64"/>
      <c r="D77" s="23">
        <f>CASHFLOW!$P78</f>
        <v>0</v>
      </c>
      <c r="E77" s="5"/>
      <c r="F77" s="155"/>
      <c r="G77" s="23">
        <f>CASHFLOW!$Q78</f>
        <v>0</v>
      </c>
      <c r="H77" s="7"/>
      <c r="I77" s="155"/>
      <c r="J77" s="23">
        <f>CASHFLOW!$R78</f>
        <v>0</v>
      </c>
      <c r="K77" s="7"/>
      <c r="L77" s="155"/>
      <c r="M77" s="130">
        <f>D77+G77+J77</f>
        <v>0</v>
      </c>
      <c r="N77" s="130">
        <f>E77+H77+K77</f>
        <v>0</v>
      </c>
      <c r="O77" s="131">
        <f>M77-N77</f>
        <v>0</v>
      </c>
      <c r="P77" s="132" t="str">
        <f t="shared" si="5"/>
        <v>OK</v>
      </c>
      <c r="Q77" s="156"/>
    </row>
    <row r="78" spans="1:17" ht="13.5" thickBot="1">
      <c r="A78" s="154"/>
      <c r="B78" s="64" t="str">
        <f>CASHFLOW!B79</f>
        <v>Market Research</v>
      </c>
      <c r="C78" s="64"/>
      <c r="D78" s="23">
        <f>CASHFLOW!$P79</f>
        <v>0</v>
      </c>
      <c r="E78" s="5"/>
      <c r="F78" s="155"/>
      <c r="G78" s="23">
        <f>CASHFLOW!$Q79</f>
        <v>0</v>
      </c>
      <c r="H78" s="7"/>
      <c r="I78" s="155"/>
      <c r="J78" s="23">
        <f>CASHFLOW!$R79</f>
        <v>0</v>
      </c>
      <c r="K78" s="7"/>
      <c r="L78" s="155"/>
      <c r="M78" s="130">
        <f>D78+G78+J78</f>
        <v>0</v>
      </c>
      <c r="N78" s="130">
        <f>E78+H78+K78</f>
        <v>0</v>
      </c>
      <c r="O78" s="131">
        <f>M78-N78</f>
        <v>0</v>
      </c>
      <c r="P78" s="132" t="str">
        <f t="shared" si="5"/>
        <v>OK</v>
      </c>
      <c r="Q78" s="156"/>
    </row>
    <row r="79" spans="1:17" ht="13.5" thickBot="1">
      <c r="A79" s="154"/>
      <c r="B79" s="106" t="str">
        <f>CASHFLOW!B80</f>
        <v>Total Advertising</v>
      </c>
      <c r="C79" s="106"/>
      <c r="D79" s="112">
        <f>SUM(D77:D78)</f>
        <v>0</v>
      </c>
      <c r="E79" s="109">
        <f>SUM(E77:E78)</f>
        <v>0</v>
      </c>
      <c r="F79" s="155"/>
      <c r="G79" s="112">
        <f>SUM(G77:G78)</f>
        <v>0</v>
      </c>
      <c r="H79" s="109">
        <f>SUM(H77:H78)</f>
        <v>0</v>
      </c>
      <c r="I79" s="155"/>
      <c r="J79" s="112">
        <f>SUM(J77:J78)</f>
        <v>0</v>
      </c>
      <c r="K79" s="109">
        <f>SUM(K77:K78)</f>
        <v>0</v>
      </c>
      <c r="L79" s="155"/>
      <c r="M79" s="112">
        <f>SUM(M77:M78)</f>
        <v>0</v>
      </c>
      <c r="N79" s="109">
        <f>SUM(N77:N78)</f>
        <v>0</v>
      </c>
      <c r="O79" s="134">
        <f>SUM(O77:O78)</f>
        <v>0</v>
      </c>
      <c r="P79" s="167" t="str">
        <f t="shared" si="5"/>
        <v>OK</v>
      </c>
      <c r="Q79" s="156"/>
    </row>
    <row r="80" spans="1:17" ht="12.75">
      <c r="A80" s="154"/>
      <c r="B80" s="64" t="str">
        <f>CASHFLOW!B81</f>
        <v>Vehicle Tax</v>
      </c>
      <c r="C80" s="64"/>
      <c r="D80" s="23">
        <f>CASHFLOW!$P81</f>
        <v>0</v>
      </c>
      <c r="E80" s="5"/>
      <c r="F80" s="155"/>
      <c r="G80" s="23">
        <f>CASHFLOW!$Q81</f>
        <v>0</v>
      </c>
      <c r="H80" s="7"/>
      <c r="I80" s="155"/>
      <c r="J80" s="23">
        <f>CASHFLOW!$R81</f>
        <v>0</v>
      </c>
      <c r="K80" s="7"/>
      <c r="L80" s="155"/>
      <c r="M80" s="130">
        <f aca="true" t="shared" si="13" ref="M80:N86">D80+G80+J80</f>
        <v>0</v>
      </c>
      <c r="N80" s="130">
        <f t="shared" si="13"/>
        <v>0</v>
      </c>
      <c r="O80" s="131">
        <f aca="true" t="shared" si="14" ref="O80:O86">M80-N80</f>
        <v>0</v>
      </c>
      <c r="P80" s="132" t="str">
        <f t="shared" si="5"/>
        <v>OK</v>
      </c>
      <c r="Q80" s="156"/>
    </row>
    <row r="81" spans="1:17" ht="12.75">
      <c r="A81" s="154"/>
      <c r="B81" s="64" t="str">
        <f>CASHFLOW!B82</f>
        <v>Insurance</v>
      </c>
      <c r="C81" s="64"/>
      <c r="D81" s="23">
        <f>CASHFLOW!$P82</f>
        <v>0</v>
      </c>
      <c r="E81" s="5"/>
      <c r="F81" s="155"/>
      <c r="G81" s="23">
        <f>CASHFLOW!$Q82</f>
        <v>0</v>
      </c>
      <c r="H81" s="7"/>
      <c r="I81" s="155"/>
      <c r="J81" s="23">
        <f>CASHFLOW!$R82</f>
        <v>0</v>
      </c>
      <c r="K81" s="7"/>
      <c r="L81" s="155"/>
      <c r="M81" s="130">
        <f t="shared" si="13"/>
        <v>0</v>
      </c>
      <c r="N81" s="130">
        <f t="shared" si="13"/>
        <v>0</v>
      </c>
      <c r="O81" s="131">
        <f t="shared" si="14"/>
        <v>0</v>
      </c>
      <c r="P81" s="132" t="str">
        <f t="shared" si="5"/>
        <v>OK</v>
      </c>
      <c r="Q81" s="156"/>
    </row>
    <row r="82" spans="1:17" ht="12.75">
      <c r="A82" s="154"/>
      <c r="B82" s="64" t="str">
        <f>CASHFLOW!B83</f>
        <v>Petrol / Oil</v>
      </c>
      <c r="C82" s="64"/>
      <c r="D82" s="23">
        <f>CASHFLOW!$P83</f>
        <v>0</v>
      </c>
      <c r="E82" s="5"/>
      <c r="F82" s="155"/>
      <c r="G82" s="23">
        <f>CASHFLOW!$Q83</f>
        <v>0</v>
      </c>
      <c r="H82" s="7"/>
      <c r="I82" s="155"/>
      <c r="J82" s="23">
        <f>CASHFLOW!$R83</f>
        <v>0</v>
      </c>
      <c r="K82" s="7"/>
      <c r="L82" s="155"/>
      <c r="M82" s="130">
        <f t="shared" si="13"/>
        <v>0</v>
      </c>
      <c r="N82" s="130">
        <f t="shared" si="13"/>
        <v>0</v>
      </c>
      <c r="O82" s="131">
        <f t="shared" si="14"/>
        <v>0</v>
      </c>
      <c r="P82" s="132" t="str">
        <f t="shared" si="5"/>
        <v>OK</v>
      </c>
      <c r="Q82" s="156"/>
    </row>
    <row r="83" spans="1:17" ht="12.75">
      <c r="A83" s="154"/>
      <c r="B83" s="64" t="str">
        <f>CASHFLOW!B84</f>
        <v>Vehicle Maintenance / MOT</v>
      </c>
      <c r="C83" s="64"/>
      <c r="D83" s="23">
        <f>CASHFLOW!$P84</f>
        <v>0</v>
      </c>
      <c r="E83" s="5"/>
      <c r="F83" s="155"/>
      <c r="G83" s="23">
        <f>CASHFLOW!$Q84</f>
        <v>0</v>
      </c>
      <c r="H83" s="7"/>
      <c r="I83" s="155"/>
      <c r="J83" s="23">
        <f>CASHFLOW!$R84</f>
        <v>0</v>
      </c>
      <c r="K83" s="7"/>
      <c r="L83" s="155"/>
      <c r="M83" s="130">
        <f t="shared" si="13"/>
        <v>0</v>
      </c>
      <c r="N83" s="130">
        <f t="shared" si="13"/>
        <v>0</v>
      </c>
      <c r="O83" s="131">
        <f t="shared" si="14"/>
        <v>0</v>
      </c>
      <c r="P83" s="132" t="str">
        <f t="shared" si="5"/>
        <v>OK</v>
      </c>
      <c r="Q83" s="156"/>
    </row>
    <row r="84" spans="1:17" ht="12.75">
      <c r="A84" s="154"/>
      <c r="B84" s="64" t="str">
        <f>CASHFLOW!B85</f>
        <v>Mileage Costs Paid</v>
      </c>
      <c r="C84" s="64"/>
      <c r="D84" s="23">
        <f>CASHFLOW!$P85</f>
        <v>0</v>
      </c>
      <c r="E84" s="5"/>
      <c r="F84" s="155"/>
      <c r="G84" s="23">
        <f>CASHFLOW!$Q85</f>
        <v>0</v>
      </c>
      <c r="H84" s="7"/>
      <c r="I84" s="155"/>
      <c r="J84" s="23">
        <f>CASHFLOW!$R85</f>
        <v>0</v>
      </c>
      <c r="K84" s="7"/>
      <c r="L84" s="155"/>
      <c r="M84" s="130">
        <f t="shared" si="13"/>
        <v>0</v>
      </c>
      <c r="N84" s="130">
        <f t="shared" si="13"/>
        <v>0</v>
      </c>
      <c r="O84" s="131">
        <f t="shared" si="14"/>
        <v>0</v>
      </c>
      <c r="P84" s="132" t="str">
        <f t="shared" si="5"/>
        <v>OK</v>
      </c>
      <c r="Q84" s="156"/>
    </row>
    <row r="85" spans="1:17" ht="12.75">
      <c r="A85" s="154"/>
      <c r="B85" s="64" t="str">
        <f>CASHFLOW!B86</f>
        <v>Other Travel costs</v>
      </c>
      <c r="C85" s="64"/>
      <c r="D85" s="23">
        <f>CASHFLOW!$P86</f>
        <v>0</v>
      </c>
      <c r="E85" s="5"/>
      <c r="F85" s="155"/>
      <c r="G85" s="23">
        <f>CASHFLOW!$Q86</f>
        <v>0</v>
      </c>
      <c r="H85" s="7"/>
      <c r="I85" s="155"/>
      <c r="J85" s="23">
        <f>CASHFLOW!$R86</f>
        <v>0</v>
      </c>
      <c r="K85" s="7"/>
      <c r="L85" s="155"/>
      <c r="M85" s="130">
        <f t="shared" si="13"/>
        <v>0</v>
      </c>
      <c r="N85" s="130">
        <f t="shared" si="13"/>
        <v>0</v>
      </c>
      <c r="O85" s="131">
        <f t="shared" si="14"/>
        <v>0</v>
      </c>
      <c r="P85" s="132" t="str">
        <f t="shared" si="5"/>
        <v>OK</v>
      </c>
      <c r="Q85" s="156"/>
    </row>
    <row r="86" spans="1:17" ht="13.5" thickBot="1">
      <c r="A86" s="154"/>
      <c r="B86" s="69" t="str">
        <f>CASHFLOW!B87</f>
        <v>Other</v>
      </c>
      <c r="C86" s="64"/>
      <c r="D86" s="23">
        <f>CASHFLOW!$P87</f>
        <v>0</v>
      </c>
      <c r="E86" s="5"/>
      <c r="F86" s="155"/>
      <c r="G86" s="23">
        <f>CASHFLOW!$Q87</f>
        <v>0</v>
      </c>
      <c r="H86" s="7"/>
      <c r="I86" s="155"/>
      <c r="J86" s="23">
        <f>CASHFLOW!$R87</f>
        <v>0</v>
      </c>
      <c r="K86" s="7"/>
      <c r="L86" s="155"/>
      <c r="M86" s="130">
        <f t="shared" si="13"/>
        <v>0</v>
      </c>
      <c r="N86" s="130">
        <f t="shared" si="13"/>
        <v>0</v>
      </c>
      <c r="O86" s="131">
        <f t="shared" si="14"/>
        <v>0</v>
      </c>
      <c r="P86" s="132" t="str">
        <f t="shared" si="5"/>
        <v>OK</v>
      </c>
      <c r="Q86" s="156"/>
    </row>
    <row r="87" spans="1:17" ht="13.5" thickBot="1">
      <c r="A87" s="154"/>
      <c r="B87" s="106" t="str">
        <f>CASHFLOW!B88</f>
        <v>Total Transport</v>
      </c>
      <c r="C87" s="106"/>
      <c r="D87" s="112">
        <f>SUM(D80:D86)</f>
        <v>0</v>
      </c>
      <c r="E87" s="109">
        <f>SUM(E80:E86)</f>
        <v>0</v>
      </c>
      <c r="F87" s="155"/>
      <c r="G87" s="112">
        <f>SUM(G80:G86)</f>
        <v>0</v>
      </c>
      <c r="H87" s="109">
        <f>SUM(H80:H86)</f>
        <v>0</v>
      </c>
      <c r="I87" s="155"/>
      <c r="J87" s="112">
        <f>SUM(J80:J86)</f>
        <v>0</v>
      </c>
      <c r="K87" s="109">
        <f>SUM(K80:K86)</f>
        <v>0</v>
      </c>
      <c r="L87" s="155"/>
      <c r="M87" s="112">
        <f>SUM(M80:M86)</f>
        <v>0</v>
      </c>
      <c r="N87" s="109">
        <f>SUM(N80:N86)</f>
        <v>0</v>
      </c>
      <c r="O87" s="134">
        <f>SUM(O80:O86)</f>
        <v>0</v>
      </c>
      <c r="P87" s="167" t="str">
        <f t="shared" si="5"/>
        <v>OK</v>
      </c>
      <c r="Q87" s="156"/>
    </row>
    <row r="88" spans="1:17" ht="12.75">
      <c r="A88" s="154"/>
      <c r="B88" s="64" t="str">
        <f>CASHFLOW!B89</f>
        <v>Quality Assurance</v>
      </c>
      <c r="C88" s="64"/>
      <c r="D88" s="23">
        <f>CASHFLOW!$P89</f>
        <v>0</v>
      </c>
      <c r="E88" s="5"/>
      <c r="F88" s="155"/>
      <c r="G88" s="23">
        <f>CASHFLOW!$Q89</f>
        <v>0</v>
      </c>
      <c r="H88" s="7"/>
      <c r="I88" s="155"/>
      <c r="J88" s="23">
        <f>CASHFLOW!$R89</f>
        <v>0</v>
      </c>
      <c r="K88" s="7"/>
      <c r="L88" s="155"/>
      <c r="M88" s="130">
        <f aca="true" t="shared" si="15" ref="M88:N90">D88+G88+J88</f>
        <v>0</v>
      </c>
      <c r="N88" s="130">
        <f t="shared" si="15"/>
        <v>0</v>
      </c>
      <c r="O88" s="131">
        <f>M88-N88</f>
        <v>0</v>
      </c>
      <c r="P88" s="132" t="str">
        <f t="shared" si="5"/>
        <v>OK</v>
      </c>
      <c r="Q88" s="156"/>
    </row>
    <row r="89" spans="1:17" ht="12.75">
      <c r="A89" s="154"/>
      <c r="B89" s="64" t="str">
        <f>CASHFLOW!B90</f>
        <v>I</v>
      </c>
      <c r="C89" s="64"/>
      <c r="D89" s="23">
        <f>CASHFLOW!$P90</f>
        <v>0</v>
      </c>
      <c r="E89" s="5"/>
      <c r="F89" s="155"/>
      <c r="G89" s="23">
        <f>CASHFLOW!$Q90</f>
        <v>0</v>
      </c>
      <c r="H89" s="7"/>
      <c r="I89" s="155"/>
      <c r="J89" s="23">
        <f>CASHFLOW!$R90</f>
        <v>0</v>
      </c>
      <c r="K89" s="7"/>
      <c r="L89" s="155"/>
      <c r="M89" s="130">
        <f t="shared" si="15"/>
        <v>0</v>
      </c>
      <c r="N89" s="130">
        <f t="shared" si="15"/>
        <v>0</v>
      </c>
      <c r="O89" s="131">
        <f>M89-N89</f>
        <v>0</v>
      </c>
      <c r="P89" s="132" t="str">
        <f t="shared" si="5"/>
        <v>OK</v>
      </c>
      <c r="Q89" s="156"/>
    </row>
    <row r="90" spans="1:17" ht="13.5" thickBot="1">
      <c r="A90" s="154"/>
      <c r="B90" s="64" t="str">
        <f>CASHFLOW!B91</f>
        <v>ii</v>
      </c>
      <c r="C90" s="64"/>
      <c r="D90" s="23">
        <f>CASHFLOW!$P91</f>
        <v>0</v>
      </c>
      <c r="E90" s="5"/>
      <c r="F90" s="155"/>
      <c r="G90" s="23">
        <f>CASHFLOW!$Q91</f>
        <v>0</v>
      </c>
      <c r="H90" s="7"/>
      <c r="I90" s="155"/>
      <c r="J90" s="23">
        <f>CASHFLOW!$R91</f>
        <v>0</v>
      </c>
      <c r="K90" s="7"/>
      <c r="L90" s="155"/>
      <c r="M90" s="130">
        <f t="shared" si="15"/>
        <v>0</v>
      </c>
      <c r="N90" s="130">
        <f t="shared" si="15"/>
        <v>0</v>
      </c>
      <c r="O90" s="131">
        <f>M90-N90</f>
        <v>0</v>
      </c>
      <c r="P90" s="132" t="str">
        <f t="shared" si="5"/>
        <v>OK</v>
      </c>
      <c r="Q90" s="156"/>
    </row>
    <row r="91" spans="1:17" ht="13.5" thickBot="1">
      <c r="A91" s="154"/>
      <c r="B91" s="106" t="str">
        <f>CASHFLOW!B92</f>
        <v>Total Quality Assurance</v>
      </c>
      <c r="C91" s="106"/>
      <c r="D91" s="112">
        <f>SUM(D88:D90)</f>
        <v>0</v>
      </c>
      <c r="E91" s="109">
        <f>SUM(E88:E90)</f>
        <v>0</v>
      </c>
      <c r="F91" s="155"/>
      <c r="G91" s="112">
        <f>SUM(G88:G90)</f>
        <v>0</v>
      </c>
      <c r="H91" s="109">
        <f>SUM(H88:H90)</f>
        <v>0</v>
      </c>
      <c r="I91" s="155"/>
      <c r="J91" s="112">
        <f>SUM(J88:J90)</f>
        <v>0</v>
      </c>
      <c r="K91" s="109">
        <f>SUM(K88:K90)</f>
        <v>0</v>
      </c>
      <c r="L91" s="155"/>
      <c r="M91" s="112">
        <f>SUM(M88:M90)</f>
        <v>0</v>
      </c>
      <c r="N91" s="109">
        <f>SUM(N88:N90)</f>
        <v>0</v>
      </c>
      <c r="O91" s="134">
        <f>SUM(O88:O90)</f>
        <v>0</v>
      </c>
      <c r="P91" s="167" t="str">
        <f t="shared" si="5"/>
        <v>OK</v>
      </c>
      <c r="Q91" s="156"/>
    </row>
    <row r="92" spans="1:17" ht="13.5" thickBot="1">
      <c r="A92" s="154"/>
      <c r="B92" s="106" t="s">
        <v>36</v>
      </c>
      <c r="C92" s="106"/>
      <c r="D92" s="112">
        <f>SUM(D91,D87,D79,D76,D73,D66,D52,D48,D38)</f>
        <v>0</v>
      </c>
      <c r="E92" s="109">
        <f>SUM(E91,E87,E79,E76,E73,E66,E52,E48,E38)</f>
        <v>0</v>
      </c>
      <c r="F92" s="155"/>
      <c r="G92" s="112">
        <f>SUM(G91,G87,G79,G76,G73,G66,G52,G48,G38)</f>
        <v>0</v>
      </c>
      <c r="H92" s="109">
        <f>SUM(H91,H87,H79,H76,H73,H66,H52,H48,H38)</f>
        <v>0</v>
      </c>
      <c r="I92" s="155"/>
      <c r="J92" s="112">
        <f>SUM(J91,J87,J79,J76,J73,J66,J52,J48,J38)</f>
        <v>0</v>
      </c>
      <c r="K92" s="109">
        <f>SUM(K91,K87,K79,K76,K73,K66,K52,K48,K38)</f>
        <v>0</v>
      </c>
      <c r="L92" s="155"/>
      <c r="M92" s="112">
        <f>SUM(M91,M87,M79,M76,M73,M66,M52,M48,M38)</f>
        <v>0</v>
      </c>
      <c r="N92" s="109">
        <f>SUM(N91,N87,N79,N76,N73,N66,N52,N48,N38)</f>
        <v>0</v>
      </c>
      <c r="O92" s="134">
        <f>SUM(O91,O87,O79,O76,O73,O66,O52,O48,O38)</f>
        <v>0</v>
      </c>
      <c r="P92" s="168" t="str">
        <f t="shared" si="5"/>
        <v>OK</v>
      </c>
      <c r="Q92" s="156"/>
    </row>
    <row r="93" spans="1:17" ht="12.75" thickBot="1">
      <c r="A93" s="154"/>
      <c r="B93" s="61"/>
      <c r="C93" s="61"/>
      <c r="D93" s="137"/>
      <c r="E93" s="137"/>
      <c r="F93" s="155"/>
      <c r="G93" s="74"/>
      <c r="H93" s="74"/>
      <c r="I93" s="155"/>
      <c r="J93" s="74"/>
      <c r="K93" s="74"/>
      <c r="L93" s="155"/>
      <c r="M93" s="74"/>
      <c r="N93" s="74"/>
      <c r="O93" s="74"/>
      <c r="P93" s="74"/>
      <c r="Q93" s="156"/>
    </row>
    <row r="94" spans="1:17" ht="12.75">
      <c r="A94" s="154"/>
      <c r="B94" s="169" t="s">
        <v>91</v>
      </c>
      <c r="C94" s="169"/>
      <c r="D94" s="138">
        <f>D28</f>
        <v>0</v>
      </c>
      <c r="E94" s="139">
        <f>E28</f>
        <v>0</v>
      </c>
      <c r="F94" s="140"/>
      <c r="G94" s="138">
        <f>G28</f>
        <v>0</v>
      </c>
      <c r="H94" s="139">
        <f>H28</f>
        <v>0</v>
      </c>
      <c r="I94" s="140"/>
      <c r="J94" s="138">
        <f>J28</f>
        <v>0</v>
      </c>
      <c r="K94" s="139">
        <f>K28</f>
        <v>0</v>
      </c>
      <c r="L94" s="140"/>
      <c r="M94" s="138">
        <f>M28</f>
        <v>0</v>
      </c>
      <c r="N94" s="139">
        <f>N28</f>
        <v>0</v>
      </c>
      <c r="O94" s="141">
        <f>O28</f>
        <v>0</v>
      </c>
      <c r="P94" s="142" t="str">
        <f>IF(O94=0,"OK",IF(O94&gt;0,"Credit",IF(O94&lt;0,"Defecit")))</f>
        <v>OK</v>
      </c>
      <c r="Q94" s="156"/>
    </row>
    <row r="95" spans="1:17" ht="13.5" thickBot="1">
      <c r="A95" s="154"/>
      <c r="B95" s="169" t="s">
        <v>92</v>
      </c>
      <c r="C95" s="169"/>
      <c r="D95" s="143">
        <f>D92</f>
        <v>0</v>
      </c>
      <c r="E95" s="144">
        <f>E92</f>
        <v>0</v>
      </c>
      <c r="F95" s="140"/>
      <c r="G95" s="143">
        <f>G92</f>
        <v>0</v>
      </c>
      <c r="H95" s="144">
        <f>H92</f>
        <v>0</v>
      </c>
      <c r="I95" s="140"/>
      <c r="J95" s="143">
        <f>J92</f>
        <v>0</v>
      </c>
      <c r="K95" s="144">
        <f>K92</f>
        <v>0</v>
      </c>
      <c r="L95" s="140"/>
      <c r="M95" s="143">
        <f>M92</f>
        <v>0</v>
      </c>
      <c r="N95" s="144">
        <f>N92</f>
        <v>0</v>
      </c>
      <c r="O95" s="145">
        <f>O92</f>
        <v>0</v>
      </c>
      <c r="P95" s="146" t="str">
        <f>IF(O95=0,"OK",IF(O95&gt;0,"Underspent",IF(O95&lt;0,"Overspent")))</f>
        <v>OK</v>
      </c>
      <c r="Q95" s="156"/>
    </row>
    <row r="96" spans="1:17" ht="13.5" thickBot="1">
      <c r="A96" s="154"/>
      <c r="B96" s="169" t="s">
        <v>93</v>
      </c>
      <c r="C96" s="169"/>
      <c r="D96" s="147">
        <f>D94-D95</f>
        <v>0</v>
      </c>
      <c r="E96" s="148">
        <f>E94-E95</f>
        <v>0</v>
      </c>
      <c r="F96" s="149"/>
      <c r="G96" s="147">
        <f>G94-G95</f>
        <v>0</v>
      </c>
      <c r="H96" s="148">
        <f>H94-H95</f>
        <v>0</v>
      </c>
      <c r="I96" s="149"/>
      <c r="J96" s="147">
        <f>J94-J95</f>
        <v>0</v>
      </c>
      <c r="K96" s="148">
        <f>K94-K95</f>
        <v>0</v>
      </c>
      <c r="L96" s="149"/>
      <c r="M96" s="147">
        <f>M94-M95</f>
        <v>0</v>
      </c>
      <c r="N96" s="148">
        <f>N94-N95</f>
        <v>0</v>
      </c>
      <c r="O96" s="155"/>
      <c r="P96" s="155"/>
      <c r="Q96" s="156"/>
    </row>
    <row r="97" spans="1:17" ht="6" customHeight="1" thickBot="1">
      <c r="A97" s="154"/>
      <c r="B97" s="169"/>
      <c r="C97" s="169"/>
      <c r="D97" s="170"/>
      <c r="E97" s="170"/>
      <c r="G97" s="170"/>
      <c r="H97" s="170"/>
      <c r="J97" s="170"/>
      <c r="K97" s="170"/>
      <c r="M97" s="170"/>
      <c r="N97" s="170"/>
      <c r="Q97" s="156"/>
    </row>
    <row r="98" spans="1:17" ht="21.75" customHeight="1" thickBot="1">
      <c r="A98" s="154"/>
      <c r="B98" s="169"/>
      <c r="C98" s="169"/>
      <c r="D98" s="170"/>
      <c r="E98" s="170"/>
      <c r="G98" s="170"/>
      <c r="H98" s="170"/>
      <c r="J98" s="355" t="str">
        <f>IF(N94&lt;M94,"WARNING YOUR INCOME IS LESS THAN BUDGETED","YOUR INCOME IS OK")</f>
        <v>YOUR INCOME IS OK</v>
      </c>
      <c r="K98" s="356"/>
      <c r="L98" s="356"/>
      <c r="M98" s="356"/>
      <c r="N98" s="356"/>
      <c r="O98" s="356"/>
      <c r="P98" s="357"/>
      <c r="Q98" s="156"/>
    </row>
    <row r="99" spans="1:17" ht="6.75" customHeight="1" thickBot="1">
      <c r="A99" s="154"/>
      <c r="B99" s="169"/>
      <c r="C99" s="169"/>
      <c r="D99" s="170"/>
      <c r="E99" s="170"/>
      <c r="G99" s="170"/>
      <c r="H99" s="170"/>
      <c r="J99" s="170"/>
      <c r="K99" s="171"/>
      <c r="L99" s="171"/>
      <c r="M99" s="171"/>
      <c r="N99" s="171"/>
      <c r="O99" s="171"/>
      <c r="P99" s="171"/>
      <c r="Q99" s="156"/>
    </row>
    <row r="100" spans="1:17" ht="21.75" customHeight="1" thickBot="1">
      <c r="A100" s="154"/>
      <c r="B100" s="155"/>
      <c r="C100" s="155"/>
      <c r="D100" s="155"/>
      <c r="E100" s="155"/>
      <c r="G100" s="155"/>
      <c r="H100" s="155"/>
      <c r="J100" s="355" t="str">
        <f>IF(N95&gt;M95,"WARNING YOUR EXPENDITURE IS MORE THAN YOUR BUDGET","YOUR EXPENDITURE IS OK")</f>
        <v>YOUR EXPENDITURE IS OK</v>
      </c>
      <c r="K100" s="356"/>
      <c r="L100" s="356"/>
      <c r="M100" s="356"/>
      <c r="N100" s="356"/>
      <c r="O100" s="356"/>
      <c r="P100" s="357"/>
      <c r="Q100" s="156"/>
    </row>
    <row r="101" spans="1:17" ht="12.75" thickBot="1">
      <c r="A101" s="172"/>
      <c r="B101" s="173"/>
      <c r="C101" s="173"/>
      <c r="D101" s="173"/>
      <c r="E101" s="173"/>
      <c r="F101" s="173"/>
      <c r="G101" s="173"/>
      <c r="H101" s="173"/>
      <c r="I101" s="173"/>
      <c r="J101" s="173"/>
      <c r="K101" s="173"/>
      <c r="L101" s="173"/>
      <c r="M101" s="173"/>
      <c r="N101" s="173"/>
      <c r="O101" s="173"/>
      <c r="P101" s="173"/>
      <c r="Q101" s="174"/>
    </row>
    <row r="104" ht="12.75"/>
    <row r="105" ht="12.75"/>
  </sheetData>
  <sheetProtection selectLockedCells="1"/>
  <mergeCells count="15">
    <mergeCell ref="A5:B5"/>
    <mergeCell ref="M10:N10"/>
    <mergeCell ref="B10:B11"/>
    <mergeCell ref="D10:E10"/>
    <mergeCell ref="G10:H10"/>
    <mergeCell ref="J10:K10"/>
    <mergeCell ref="D7:O7"/>
    <mergeCell ref="E3:G3"/>
    <mergeCell ref="H3:J3"/>
    <mergeCell ref="L3:P5"/>
    <mergeCell ref="D5:K5"/>
    <mergeCell ref="J100:P100"/>
    <mergeCell ref="O10:O11"/>
    <mergeCell ref="J13:O13"/>
    <mergeCell ref="J98:P98"/>
  </mergeCells>
  <printOptions horizontalCentered="1" verticalCentered="1"/>
  <pageMargins left="0.2362204724409449" right="0.2362204724409449" top="0.15748031496062992" bottom="0.1968503937007874" header="0.15748031496062992" footer="0.15748031496062992"/>
  <pageSetup fitToHeight="2" fitToWidth="1" horizontalDpi="600" verticalDpi="600" orientation="landscape" paperSize="9" scale="80" r:id="rId2"/>
  <legacy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2:V101"/>
  <sheetViews>
    <sheetView showGridLines="0" showRowColHeaders="0" zoomScalePageLayoutView="0" workbookViewId="0" topLeftCell="A1">
      <selection activeCell="D24" sqref="D24"/>
    </sheetView>
  </sheetViews>
  <sheetFormatPr defaultColWidth="9.00390625" defaultRowHeight="12.75"/>
  <cols>
    <col min="1" max="1" width="4.125" style="157" customWidth="1"/>
    <col min="2" max="2" width="24.00390625" style="157" customWidth="1"/>
    <col min="3" max="3" width="1.4921875" style="157" customWidth="1"/>
    <col min="4" max="4" width="9.50390625" style="157" customWidth="1"/>
    <col min="5" max="5" width="10.125" style="157" customWidth="1"/>
    <col min="6" max="6" width="1.4921875" style="157" customWidth="1"/>
    <col min="7" max="7" width="9.375" style="157" customWidth="1"/>
    <col min="8" max="8" width="9.50390625" style="157" customWidth="1"/>
    <col min="9" max="9" width="1.4921875" style="157" customWidth="1"/>
    <col min="10" max="10" width="9.625" style="157" customWidth="1"/>
    <col min="11" max="11" width="9.375" style="157" customWidth="1"/>
    <col min="12" max="12" width="1.4921875" style="157" customWidth="1"/>
    <col min="13" max="14" width="9.625" style="157" customWidth="1"/>
    <col min="15" max="15" width="1.4921875" style="157" customWidth="1"/>
    <col min="16" max="16" width="11.125" style="157" customWidth="1"/>
    <col min="17" max="17" width="10.875" style="157" customWidth="1"/>
    <col min="18" max="18" width="10.625" style="157" customWidth="1"/>
    <col min="19" max="19" width="9.50390625" style="157" customWidth="1"/>
    <col min="20" max="20" width="4.125" style="157" customWidth="1"/>
    <col min="21" max="16384" width="9.00390625" style="157" customWidth="1"/>
  </cols>
  <sheetData>
    <row r="1" s="150" customFormat="1" ht="12.75" thickBot="1"/>
    <row r="2" spans="1:20" s="178" customFormat="1" ht="6.75" customHeight="1" thickBot="1">
      <c r="A2" s="175"/>
      <c r="B2" s="176"/>
      <c r="C2" s="176"/>
      <c r="D2" s="176"/>
      <c r="E2" s="176"/>
      <c r="F2" s="176"/>
      <c r="G2" s="176"/>
      <c r="H2" s="176"/>
      <c r="I2" s="176"/>
      <c r="J2" s="176"/>
      <c r="K2" s="176"/>
      <c r="L2" s="176"/>
      <c r="M2" s="176"/>
      <c r="N2" s="176"/>
      <c r="O2" s="176"/>
      <c r="P2" s="176"/>
      <c r="Q2" s="176"/>
      <c r="R2" s="176"/>
      <c r="S2" s="176"/>
      <c r="T2" s="177"/>
    </row>
    <row r="3" spans="1:22" s="178" customFormat="1" ht="18.75" customHeight="1" thickBot="1">
      <c r="A3" s="179"/>
      <c r="B3" s="152" t="str">
        <f>IF(H3=0,"Please insert date completed","")</f>
        <v>Please insert date completed</v>
      </c>
      <c r="E3" s="374" t="s">
        <v>153</v>
      </c>
      <c r="F3" s="374"/>
      <c r="G3" s="374"/>
      <c r="H3" s="346">
        <f>CASHFLOW!H3</f>
        <v>0</v>
      </c>
      <c r="I3" s="347"/>
      <c r="J3" s="348"/>
      <c r="K3" s="149"/>
      <c r="L3" s="365" t="s">
        <v>174</v>
      </c>
      <c r="M3" s="366"/>
      <c r="N3" s="366"/>
      <c r="O3" s="366"/>
      <c r="P3" s="366"/>
      <c r="Q3" s="366"/>
      <c r="R3" s="367"/>
      <c r="S3" s="179"/>
      <c r="T3" s="180"/>
      <c r="V3" s="157"/>
    </row>
    <row r="4" spans="1:22" s="178" customFormat="1" ht="6" customHeight="1" thickBot="1">
      <c r="A4" s="179"/>
      <c r="B4" s="149"/>
      <c r="L4" s="368"/>
      <c r="M4" s="369"/>
      <c r="N4" s="369"/>
      <c r="O4" s="369"/>
      <c r="P4" s="369"/>
      <c r="Q4" s="369"/>
      <c r="R4" s="370"/>
      <c r="S4" s="179"/>
      <c r="T4" s="180"/>
      <c r="V4" s="157"/>
    </row>
    <row r="5" spans="1:22" s="178" customFormat="1" ht="24.75" customHeight="1" thickBot="1">
      <c r="A5" s="378"/>
      <c r="B5" s="379"/>
      <c r="C5" s="181"/>
      <c r="D5" s="330" t="str">
        <f>'Staff Salaries'!C3</f>
        <v>Setting Name: </v>
      </c>
      <c r="E5" s="331"/>
      <c r="F5" s="331"/>
      <c r="G5" s="331"/>
      <c r="H5" s="331"/>
      <c r="I5" s="331"/>
      <c r="J5" s="331"/>
      <c r="K5" s="332"/>
      <c r="L5" s="371"/>
      <c r="M5" s="372"/>
      <c r="N5" s="372"/>
      <c r="O5" s="372"/>
      <c r="P5" s="372"/>
      <c r="Q5" s="372"/>
      <c r="R5" s="373"/>
      <c r="S5" s="179"/>
      <c r="T5" s="180"/>
      <c r="V5" s="157"/>
    </row>
    <row r="6" spans="1:20" ht="6" customHeight="1" thickBot="1">
      <c r="A6" s="154"/>
      <c r="B6" s="155"/>
      <c r="C6" s="155"/>
      <c r="D6" s="155"/>
      <c r="E6" s="155"/>
      <c r="F6" s="155"/>
      <c r="G6" s="155"/>
      <c r="H6" s="155"/>
      <c r="I6" s="155"/>
      <c r="J6" s="155"/>
      <c r="K6" s="155"/>
      <c r="L6" s="155"/>
      <c r="M6" s="155"/>
      <c r="N6" s="155"/>
      <c r="O6" s="155"/>
      <c r="P6" s="155"/>
      <c r="Q6" s="155"/>
      <c r="R6" s="155"/>
      <c r="S6" s="155"/>
      <c r="T6" s="156"/>
    </row>
    <row r="7" spans="1:20" ht="42" customHeight="1" thickBot="1">
      <c r="A7" s="154"/>
      <c r="B7" s="155"/>
      <c r="C7" s="155"/>
      <c r="D7" s="380" t="s">
        <v>155</v>
      </c>
      <c r="E7" s="381"/>
      <c r="F7" s="381"/>
      <c r="G7" s="381"/>
      <c r="H7" s="381"/>
      <c r="I7" s="381"/>
      <c r="J7" s="381"/>
      <c r="K7" s="381"/>
      <c r="L7" s="381"/>
      <c r="M7" s="381"/>
      <c r="N7" s="381"/>
      <c r="O7" s="381"/>
      <c r="P7" s="381"/>
      <c r="Q7" s="381"/>
      <c r="R7" s="382"/>
      <c r="S7" s="155"/>
      <c r="T7" s="156"/>
    </row>
    <row r="8" spans="1:20" ht="6" customHeight="1">
      <c r="A8" s="154"/>
      <c r="B8" s="155"/>
      <c r="C8" s="155"/>
      <c r="D8" s="155"/>
      <c r="E8" s="155"/>
      <c r="F8" s="155"/>
      <c r="G8" s="155"/>
      <c r="H8" s="155"/>
      <c r="I8" s="155"/>
      <c r="J8" s="155"/>
      <c r="K8" s="155"/>
      <c r="L8" s="155"/>
      <c r="M8" s="155"/>
      <c r="N8" s="155"/>
      <c r="O8" s="155"/>
      <c r="P8" s="155"/>
      <c r="Q8" s="155"/>
      <c r="R8" s="155"/>
      <c r="S8" s="155"/>
      <c r="T8" s="156"/>
    </row>
    <row r="9" spans="1:20" s="160" customFormat="1" ht="18" thickBot="1">
      <c r="A9" s="154"/>
      <c r="B9" s="155"/>
      <c r="C9" s="129"/>
      <c r="D9" s="158"/>
      <c r="E9" s="158"/>
      <c r="F9" s="158"/>
      <c r="G9" s="158"/>
      <c r="H9" s="158"/>
      <c r="I9" s="158"/>
      <c r="J9" s="158"/>
      <c r="K9" s="158"/>
      <c r="L9" s="158"/>
      <c r="M9" s="158"/>
      <c r="N9" s="158"/>
      <c r="O9" s="158"/>
      <c r="P9" s="158"/>
      <c r="Q9" s="158"/>
      <c r="R9" s="158"/>
      <c r="S9" s="158"/>
      <c r="T9" s="159"/>
    </row>
    <row r="10" spans="1:20" ht="24">
      <c r="A10" s="161"/>
      <c r="B10" s="363">
        <f>CASHFLOW!B9</f>
        <v>0</v>
      </c>
      <c r="C10" s="26"/>
      <c r="D10" s="344" t="s">
        <v>147</v>
      </c>
      <c r="E10" s="345"/>
      <c r="G10" s="344" t="s">
        <v>148</v>
      </c>
      <c r="H10" s="345"/>
      <c r="J10" s="344" t="s">
        <v>149</v>
      </c>
      <c r="K10" s="345"/>
      <c r="M10" s="344" t="s">
        <v>150</v>
      </c>
      <c r="N10" s="345"/>
      <c r="P10" s="344" t="s">
        <v>129</v>
      </c>
      <c r="Q10" s="345"/>
      <c r="R10" s="358" t="s">
        <v>135</v>
      </c>
      <c r="S10" s="100"/>
      <c r="T10" s="156"/>
    </row>
    <row r="11" spans="1:20" ht="24.75" thickBot="1">
      <c r="A11" s="154"/>
      <c r="B11" s="364"/>
      <c r="C11" s="26"/>
      <c r="D11" s="94" t="s">
        <v>136</v>
      </c>
      <c r="E11" s="162" t="s">
        <v>137</v>
      </c>
      <c r="G11" s="94" t="s">
        <v>136</v>
      </c>
      <c r="H11" s="162" t="s">
        <v>137</v>
      </c>
      <c r="J11" s="94" t="s">
        <v>136</v>
      </c>
      <c r="K11" s="162" t="s">
        <v>137</v>
      </c>
      <c r="M11" s="94" t="s">
        <v>136</v>
      </c>
      <c r="N11" s="162" t="s">
        <v>137</v>
      </c>
      <c r="P11" s="94" t="s">
        <v>136</v>
      </c>
      <c r="Q11" s="162" t="s">
        <v>137</v>
      </c>
      <c r="R11" s="359"/>
      <c r="S11" s="100"/>
      <c r="T11" s="156"/>
    </row>
    <row r="12" spans="1:20" ht="13.5">
      <c r="A12" s="154"/>
      <c r="B12" s="163"/>
      <c r="C12" s="163"/>
      <c r="D12" s="100"/>
      <c r="E12" s="100"/>
      <c r="G12" s="100"/>
      <c r="H12" s="100"/>
      <c r="J12" s="100"/>
      <c r="K12" s="100"/>
      <c r="M12" s="100"/>
      <c r="N12" s="100"/>
      <c r="P12" s="100"/>
      <c r="Q12" s="100"/>
      <c r="R12" s="100"/>
      <c r="S12" s="100"/>
      <c r="T12" s="156"/>
    </row>
    <row r="13" spans="1:20" ht="17.25">
      <c r="A13" s="154"/>
      <c r="B13" s="164" t="s">
        <v>170</v>
      </c>
      <c r="C13" s="164"/>
      <c r="D13" s="61"/>
      <c r="E13" s="61"/>
      <c r="G13" s="61"/>
      <c r="H13" s="61"/>
      <c r="J13" s="375" t="s">
        <v>151</v>
      </c>
      <c r="K13" s="376"/>
      <c r="L13" s="376"/>
      <c r="M13" s="376"/>
      <c r="N13" s="376"/>
      <c r="O13" s="376"/>
      <c r="P13" s="376"/>
      <c r="Q13" s="376"/>
      <c r="R13" s="377"/>
      <c r="S13" s="61"/>
      <c r="T13" s="156"/>
    </row>
    <row r="14" spans="1:20" ht="12">
      <c r="A14" s="154"/>
      <c r="B14" s="155"/>
      <c r="C14" s="155"/>
      <c r="D14" s="61"/>
      <c r="E14" s="61"/>
      <c r="G14" s="61"/>
      <c r="H14" s="61"/>
      <c r="J14" s="61"/>
      <c r="K14" s="61"/>
      <c r="M14" s="61"/>
      <c r="N14" s="61"/>
      <c r="P14" s="61"/>
      <c r="Q14" s="61"/>
      <c r="R14" s="61"/>
      <c r="S14" s="61"/>
      <c r="T14" s="156"/>
    </row>
    <row r="15" spans="1:20" ht="12.75">
      <c r="A15" s="154"/>
      <c r="B15" s="64" t="str">
        <f>CASHFLOW!B15</f>
        <v>Early Education Entitlement</v>
      </c>
      <c r="C15" s="64"/>
      <c r="D15" s="23">
        <f>'Q1'!M15</f>
        <v>0</v>
      </c>
      <c r="E15" s="22">
        <f>'Q1'!N15</f>
        <v>0</v>
      </c>
      <c r="G15" s="23">
        <f>'Q2'!M15</f>
        <v>0</v>
      </c>
      <c r="H15" s="22">
        <f>'Q2'!N15</f>
        <v>0</v>
      </c>
      <c r="J15" s="23">
        <f>'Q3'!M15</f>
        <v>0</v>
      </c>
      <c r="K15" s="22">
        <f>'Q3'!N15</f>
        <v>0</v>
      </c>
      <c r="M15" s="23">
        <f>'Q4'!M15</f>
        <v>0</v>
      </c>
      <c r="N15" s="22">
        <f>'Q4'!N15</f>
        <v>0</v>
      </c>
      <c r="P15" s="130">
        <f>D15+G15+J15+M15</f>
        <v>0</v>
      </c>
      <c r="Q15" s="130">
        <f>E15+H15+K15+N15</f>
        <v>0</v>
      </c>
      <c r="R15" s="131">
        <f>Q15-P15</f>
        <v>0</v>
      </c>
      <c r="S15" s="132" t="str">
        <f aca="true" t="shared" si="0" ref="S15:S26">IF(R15=0,"OK",IF(R15&gt;0,"Credit",IF(R15&lt;0,"Defecit")))</f>
        <v>OK</v>
      </c>
      <c r="T15" s="156"/>
    </row>
    <row r="16" spans="1:20" ht="12.75">
      <c r="A16" s="154"/>
      <c r="B16" s="64" t="str">
        <f>CASHFLOW!B16</f>
        <v>Fees From parents</v>
      </c>
      <c r="C16" s="64"/>
      <c r="D16" s="23">
        <f>'Q1'!M16</f>
        <v>0</v>
      </c>
      <c r="E16" s="22">
        <f>'Q1'!N16</f>
        <v>0</v>
      </c>
      <c r="G16" s="23">
        <f>'Q2'!M16</f>
        <v>0</v>
      </c>
      <c r="H16" s="22">
        <f>'Q2'!N16</f>
        <v>0</v>
      </c>
      <c r="J16" s="23">
        <f>'Q3'!M16</f>
        <v>0</v>
      </c>
      <c r="K16" s="22">
        <f>'Q3'!N16</f>
        <v>0</v>
      </c>
      <c r="M16" s="23">
        <f>'Q4'!M16</f>
        <v>0</v>
      </c>
      <c r="N16" s="22">
        <f>'Q4'!N16</f>
        <v>0</v>
      </c>
      <c r="P16" s="130">
        <f aca="true" t="shared" si="1" ref="P16:Q26">D16+G16+J16+M16</f>
        <v>0</v>
      </c>
      <c r="Q16" s="130">
        <f t="shared" si="1"/>
        <v>0</v>
      </c>
      <c r="R16" s="131">
        <f aca="true" t="shared" si="2" ref="R16:R26">Q16-P16</f>
        <v>0</v>
      </c>
      <c r="S16" s="132" t="str">
        <f t="shared" si="0"/>
        <v>OK</v>
      </c>
      <c r="T16" s="156"/>
    </row>
    <row r="17" spans="1:20" ht="12.75">
      <c r="A17" s="154"/>
      <c r="B17" s="64" t="str">
        <f>CASHFLOW!B17</f>
        <v>Bank Loans</v>
      </c>
      <c r="C17" s="64"/>
      <c r="D17" s="23">
        <f>'Q1'!M17</f>
        <v>0</v>
      </c>
      <c r="E17" s="22">
        <f>'Q1'!N17</f>
        <v>0</v>
      </c>
      <c r="G17" s="23">
        <f>'Q2'!M17</f>
        <v>0</v>
      </c>
      <c r="H17" s="22">
        <f>'Q2'!N17</f>
        <v>0</v>
      </c>
      <c r="J17" s="23">
        <f>'Q3'!M17</f>
        <v>0</v>
      </c>
      <c r="K17" s="22">
        <f>'Q3'!N17</f>
        <v>0</v>
      </c>
      <c r="M17" s="23">
        <f>'Q4'!M17</f>
        <v>0</v>
      </c>
      <c r="N17" s="22">
        <f>'Q4'!N17</f>
        <v>0</v>
      </c>
      <c r="P17" s="130">
        <f t="shared" si="1"/>
        <v>0</v>
      </c>
      <c r="Q17" s="130">
        <f t="shared" si="1"/>
        <v>0</v>
      </c>
      <c r="R17" s="131">
        <f t="shared" si="2"/>
        <v>0</v>
      </c>
      <c r="S17" s="132" t="str">
        <f t="shared" si="0"/>
        <v>OK</v>
      </c>
      <c r="T17" s="156"/>
    </row>
    <row r="18" spans="1:20" ht="12.75">
      <c r="A18" s="154"/>
      <c r="B18" s="64" t="str">
        <f>CASHFLOW!B18</f>
        <v>Local Authority Grants</v>
      </c>
      <c r="C18" s="64"/>
      <c r="D18" s="23">
        <f>'Q1'!M18</f>
        <v>0</v>
      </c>
      <c r="E18" s="22">
        <f>'Q1'!N18</f>
        <v>0</v>
      </c>
      <c r="G18" s="23">
        <f>'Q2'!M18</f>
        <v>0</v>
      </c>
      <c r="H18" s="22">
        <f>'Q2'!N18</f>
        <v>0</v>
      </c>
      <c r="J18" s="23">
        <f>'Q3'!M18</f>
        <v>0</v>
      </c>
      <c r="K18" s="22">
        <f>'Q3'!N18</f>
        <v>0</v>
      </c>
      <c r="M18" s="23">
        <f>'Q4'!M18</f>
        <v>0</v>
      </c>
      <c r="N18" s="22">
        <f>'Q4'!N18</f>
        <v>0</v>
      </c>
      <c r="P18" s="130">
        <f t="shared" si="1"/>
        <v>0</v>
      </c>
      <c r="Q18" s="130">
        <f t="shared" si="1"/>
        <v>0</v>
      </c>
      <c r="R18" s="131">
        <f t="shared" si="2"/>
        <v>0</v>
      </c>
      <c r="S18" s="132" t="str">
        <f t="shared" si="0"/>
        <v>OK</v>
      </c>
      <c r="T18" s="156"/>
    </row>
    <row r="19" spans="1:20" ht="12.75">
      <c r="A19" s="154"/>
      <c r="B19" s="64" t="str">
        <f>CASHFLOW!B19</f>
        <v>Early Years Partnership Grants</v>
      </c>
      <c r="C19" s="64"/>
      <c r="D19" s="23">
        <f>'Q1'!M19</f>
        <v>0</v>
      </c>
      <c r="E19" s="23">
        <f>'Q1'!N19</f>
        <v>0</v>
      </c>
      <c r="G19" s="23">
        <f>'Q2'!M19</f>
        <v>0</v>
      </c>
      <c r="H19" s="22">
        <f>'Q2'!N19</f>
        <v>0</v>
      </c>
      <c r="J19" s="23">
        <f>'Q3'!M19</f>
        <v>0</v>
      </c>
      <c r="K19" s="23">
        <f>'Q3'!N19</f>
        <v>0</v>
      </c>
      <c r="M19" s="23">
        <f>'Q4'!M19</f>
        <v>0</v>
      </c>
      <c r="N19" s="23">
        <f>'Q4'!N19</f>
        <v>0</v>
      </c>
      <c r="P19" s="130">
        <f t="shared" si="1"/>
        <v>0</v>
      </c>
      <c r="Q19" s="130">
        <f t="shared" si="1"/>
        <v>0</v>
      </c>
      <c r="R19" s="131">
        <f t="shared" si="2"/>
        <v>0</v>
      </c>
      <c r="S19" s="132" t="str">
        <f t="shared" si="0"/>
        <v>OK</v>
      </c>
      <c r="T19" s="156"/>
    </row>
    <row r="20" spans="1:20" ht="12.75">
      <c r="A20" s="154"/>
      <c r="B20" s="64" t="str">
        <f>CASHFLOW!B20</f>
        <v>Own funds (Reserves)</v>
      </c>
      <c r="C20" s="64"/>
      <c r="D20" s="23">
        <f>'Q1'!M20</f>
        <v>0</v>
      </c>
      <c r="E20" s="22">
        <f>'Q1'!N20</f>
        <v>0</v>
      </c>
      <c r="G20" s="23">
        <f>'Q2'!M20</f>
        <v>0</v>
      </c>
      <c r="H20" s="23">
        <f>'Q2'!N20</f>
        <v>0</v>
      </c>
      <c r="J20" s="23">
        <f>'Q3'!M20</f>
        <v>0</v>
      </c>
      <c r="K20" s="23">
        <f>'Q3'!N20</f>
        <v>0</v>
      </c>
      <c r="M20" s="23">
        <f>'Q4'!M20</f>
        <v>0</v>
      </c>
      <c r="N20" s="23">
        <f>'Q4'!N20</f>
        <v>0</v>
      </c>
      <c r="P20" s="130">
        <f t="shared" si="1"/>
        <v>0</v>
      </c>
      <c r="Q20" s="130">
        <f t="shared" si="1"/>
        <v>0</v>
      </c>
      <c r="R20" s="131">
        <f t="shared" si="2"/>
        <v>0</v>
      </c>
      <c r="S20" s="132" t="str">
        <f t="shared" si="0"/>
        <v>OK</v>
      </c>
      <c r="T20" s="156"/>
    </row>
    <row r="21" spans="1:20" ht="12.75">
      <c r="A21" s="154"/>
      <c r="B21" s="64" t="str">
        <f>CASHFLOW!B21</f>
        <v>Asset Disposal</v>
      </c>
      <c r="C21" s="64"/>
      <c r="D21" s="23">
        <f>'Q1'!M21</f>
        <v>0</v>
      </c>
      <c r="E21" s="22">
        <f>'Q1'!N21</f>
        <v>0</v>
      </c>
      <c r="G21" s="23">
        <f>'Q2'!M21</f>
        <v>0</v>
      </c>
      <c r="H21" s="23">
        <f>'Q2'!N21</f>
        <v>0</v>
      </c>
      <c r="J21" s="23">
        <f>'Q3'!M21</f>
        <v>0</v>
      </c>
      <c r="K21" s="23">
        <f>'Q3'!N21</f>
        <v>0</v>
      </c>
      <c r="M21" s="23">
        <f>'Q4'!M21</f>
        <v>0</v>
      </c>
      <c r="N21" s="23">
        <f>'Q4'!N21</f>
        <v>0</v>
      </c>
      <c r="P21" s="130">
        <f t="shared" si="1"/>
        <v>0</v>
      </c>
      <c r="Q21" s="130">
        <f t="shared" si="1"/>
        <v>0</v>
      </c>
      <c r="R21" s="131">
        <f t="shared" si="2"/>
        <v>0</v>
      </c>
      <c r="S21" s="132" t="str">
        <f t="shared" si="0"/>
        <v>OK</v>
      </c>
      <c r="T21" s="156"/>
    </row>
    <row r="22" spans="1:20" ht="12.75">
      <c r="A22" s="154"/>
      <c r="B22" s="64" t="str">
        <f>CASHFLOW!B22</f>
        <v>Room Lettings</v>
      </c>
      <c r="C22" s="64"/>
      <c r="D22" s="23">
        <f>'Q1'!M22</f>
        <v>0</v>
      </c>
      <c r="E22" s="22">
        <f>'Q1'!N22</f>
        <v>0</v>
      </c>
      <c r="G22" s="23">
        <f>'Q2'!M22</f>
        <v>0</v>
      </c>
      <c r="H22" s="23">
        <f>'Q2'!N22</f>
        <v>0</v>
      </c>
      <c r="J22" s="23">
        <f>'Q3'!M22</f>
        <v>0</v>
      </c>
      <c r="K22" s="23">
        <f>'Q3'!N22</f>
        <v>0</v>
      </c>
      <c r="M22" s="23">
        <f>'Q4'!M22</f>
        <v>0</v>
      </c>
      <c r="N22" s="23">
        <f>'Q4'!N22</f>
        <v>0</v>
      </c>
      <c r="P22" s="130">
        <f t="shared" si="1"/>
        <v>0</v>
      </c>
      <c r="Q22" s="130">
        <f t="shared" si="1"/>
        <v>0</v>
      </c>
      <c r="R22" s="131">
        <f t="shared" si="2"/>
        <v>0</v>
      </c>
      <c r="S22" s="132" t="str">
        <f t="shared" si="0"/>
        <v>OK</v>
      </c>
      <c r="T22" s="156"/>
    </row>
    <row r="23" spans="1:20" ht="12.75">
      <c r="A23" s="154"/>
      <c r="B23" s="64" t="str">
        <f>CASHFLOW!B23</f>
        <v>Fund Raising</v>
      </c>
      <c r="C23" s="64"/>
      <c r="D23" s="23">
        <f>'Q1'!M23</f>
        <v>0</v>
      </c>
      <c r="E23" s="22">
        <f>'Q1'!N23</f>
        <v>0</v>
      </c>
      <c r="G23" s="23">
        <f>'Q2'!M23</f>
        <v>0</v>
      </c>
      <c r="H23" s="23">
        <f>'Q2'!N23</f>
        <v>0</v>
      </c>
      <c r="J23" s="23">
        <f>'Q3'!M23</f>
        <v>0</v>
      </c>
      <c r="K23" s="23">
        <f>'Q3'!N23</f>
        <v>0</v>
      </c>
      <c r="M23" s="23">
        <f>'Q4'!M23</f>
        <v>0</v>
      </c>
      <c r="N23" s="23">
        <f>'Q4'!N23</f>
        <v>0</v>
      </c>
      <c r="P23" s="130">
        <f t="shared" si="1"/>
        <v>0</v>
      </c>
      <c r="Q23" s="130">
        <f t="shared" si="1"/>
        <v>0</v>
      </c>
      <c r="R23" s="131">
        <f t="shared" si="2"/>
        <v>0</v>
      </c>
      <c r="S23" s="132" t="str">
        <f t="shared" si="0"/>
        <v>OK</v>
      </c>
      <c r="T23" s="156"/>
    </row>
    <row r="24" spans="1:20" ht="12.75">
      <c r="A24" s="154"/>
      <c r="B24" s="64" t="str">
        <f>CASHFLOW!B24</f>
        <v>Donations</v>
      </c>
      <c r="C24" s="64"/>
      <c r="D24" s="23">
        <f>'Q1'!M24</f>
        <v>0</v>
      </c>
      <c r="E24" s="22">
        <f>'Q1'!N24</f>
        <v>0</v>
      </c>
      <c r="G24" s="23">
        <f>'Q2'!M24</f>
        <v>0</v>
      </c>
      <c r="H24" s="23">
        <f>'Q2'!N24</f>
        <v>0</v>
      </c>
      <c r="J24" s="23">
        <f>'Q3'!M24</f>
        <v>0</v>
      </c>
      <c r="K24" s="23">
        <f>'Q3'!N24</f>
        <v>0</v>
      </c>
      <c r="M24" s="23">
        <f>'Q4'!M24</f>
        <v>0</v>
      </c>
      <c r="N24" s="23">
        <f>'Q4'!N24</f>
        <v>0</v>
      </c>
      <c r="P24" s="130">
        <f t="shared" si="1"/>
        <v>0</v>
      </c>
      <c r="Q24" s="130">
        <f t="shared" si="1"/>
        <v>0</v>
      </c>
      <c r="R24" s="131">
        <f t="shared" si="2"/>
        <v>0</v>
      </c>
      <c r="S24" s="132" t="str">
        <f t="shared" si="0"/>
        <v>OK</v>
      </c>
      <c r="T24" s="156"/>
    </row>
    <row r="25" spans="1:20" ht="12.75">
      <c r="A25" s="154"/>
      <c r="B25" s="64" t="str">
        <f>CASHFLOW!B25</f>
        <v>Bank interest</v>
      </c>
      <c r="C25" s="64"/>
      <c r="D25" s="23">
        <f>'Q1'!M25</f>
        <v>0</v>
      </c>
      <c r="E25" s="22">
        <f>'Q1'!N25</f>
        <v>0</v>
      </c>
      <c r="G25" s="23">
        <f>'Q2'!M25</f>
        <v>0</v>
      </c>
      <c r="H25" s="23">
        <f>'Q2'!N25</f>
        <v>0</v>
      </c>
      <c r="J25" s="23">
        <f>'Q3'!M25</f>
        <v>0</v>
      </c>
      <c r="K25" s="23">
        <f>'Q3'!N25</f>
        <v>0</v>
      </c>
      <c r="M25" s="23">
        <f>'Q4'!M25</f>
        <v>0</v>
      </c>
      <c r="N25" s="23">
        <f>'Q4'!N25</f>
        <v>0</v>
      </c>
      <c r="P25" s="130">
        <f t="shared" si="1"/>
        <v>0</v>
      </c>
      <c r="Q25" s="130">
        <f t="shared" si="1"/>
        <v>0</v>
      </c>
      <c r="R25" s="131">
        <f t="shared" si="2"/>
        <v>0</v>
      </c>
      <c r="S25" s="132" t="str">
        <f t="shared" si="0"/>
        <v>OK</v>
      </c>
      <c r="T25" s="156"/>
    </row>
    <row r="26" spans="1:20" ht="12.75">
      <c r="A26" s="154"/>
      <c r="B26" s="64">
        <f>CASHFLOW!B26</f>
        <v>0</v>
      </c>
      <c r="C26" s="64"/>
      <c r="D26" s="23">
        <f>'Q1'!M26</f>
        <v>0</v>
      </c>
      <c r="E26" s="22">
        <f>'Q1'!N26</f>
        <v>0</v>
      </c>
      <c r="G26" s="23">
        <f>'Q2'!M26</f>
        <v>0</v>
      </c>
      <c r="H26" s="23">
        <f>'Q2'!N26</f>
        <v>0</v>
      </c>
      <c r="J26" s="23">
        <f>'Q3'!M26</f>
        <v>0</v>
      </c>
      <c r="K26" s="23">
        <f>'Q3'!N26</f>
        <v>0</v>
      </c>
      <c r="M26" s="23">
        <f>'Q4'!M26</f>
        <v>0</v>
      </c>
      <c r="N26" s="23">
        <f>'Q4'!N26</f>
        <v>0</v>
      </c>
      <c r="P26" s="130">
        <f t="shared" si="1"/>
        <v>0</v>
      </c>
      <c r="Q26" s="130">
        <f t="shared" si="1"/>
        <v>0</v>
      </c>
      <c r="R26" s="131">
        <f t="shared" si="2"/>
        <v>0</v>
      </c>
      <c r="S26" s="132" t="str">
        <f t="shared" si="0"/>
        <v>OK</v>
      </c>
      <c r="T26" s="156"/>
    </row>
    <row r="27" spans="1:20" ht="12.75" thickBot="1">
      <c r="A27" s="154"/>
      <c r="B27" s="61"/>
      <c r="C27" s="61"/>
      <c r="D27" s="133"/>
      <c r="E27" s="133"/>
      <c r="G27" s="133"/>
      <c r="H27" s="133"/>
      <c r="J27" s="133"/>
      <c r="K27" s="133"/>
      <c r="M27" s="133"/>
      <c r="N27" s="133"/>
      <c r="P27" s="133"/>
      <c r="Q27" s="133"/>
      <c r="R27" s="133"/>
      <c r="S27" s="133"/>
      <c r="T27" s="156"/>
    </row>
    <row r="28" spans="1:20" ht="13.5" thickBot="1">
      <c r="A28" s="154"/>
      <c r="B28" s="106" t="s">
        <v>89</v>
      </c>
      <c r="C28" s="106"/>
      <c r="D28" s="107">
        <f>SUM(D15:D27)</f>
        <v>0</v>
      </c>
      <c r="E28" s="109">
        <f>SUM(E15:E27)</f>
        <v>0</v>
      </c>
      <c r="G28" s="107">
        <f>SUM(G15:G27)</f>
        <v>0</v>
      </c>
      <c r="H28" s="109">
        <f>SUM(H15:H27)</f>
        <v>0</v>
      </c>
      <c r="J28" s="107">
        <f>SUM(J15:J27)</f>
        <v>0</v>
      </c>
      <c r="K28" s="109">
        <f>SUM(K15:K27)</f>
        <v>0</v>
      </c>
      <c r="M28" s="107">
        <f>SUM(M15:M27)</f>
        <v>0</v>
      </c>
      <c r="N28" s="109">
        <f>SUM(N15:N27)</f>
        <v>0</v>
      </c>
      <c r="P28" s="107">
        <f>SUM(P15:P27)</f>
        <v>0</v>
      </c>
      <c r="Q28" s="109">
        <f>SUM(Q15:Q27)</f>
        <v>0</v>
      </c>
      <c r="R28" s="134">
        <f>SUM(R15:R27)</f>
        <v>0</v>
      </c>
      <c r="S28" s="132" t="str">
        <f>IF(R28=0,"OK",IF(R28&gt;0,"Credit",IF(R28&lt;0,"Defecit")))</f>
        <v>OK</v>
      </c>
      <c r="T28" s="156"/>
    </row>
    <row r="29" spans="1:20" ht="12">
      <c r="A29" s="154"/>
      <c r="B29" s="61"/>
      <c r="C29" s="61"/>
      <c r="D29" s="74"/>
      <c r="E29" s="74"/>
      <c r="G29" s="74"/>
      <c r="H29" s="74"/>
      <c r="J29" s="74"/>
      <c r="K29" s="74"/>
      <c r="M29" s="74"/>
      <c r="N29" s="74"/>
      <c r="P29" s="74"/>
      <c r="Q29" s="74"/>
      <c r="R29" s="74"/>
      <c r="S29" s="74"/>
      <c r="T29" s="156"/>
    </row>
    <row r="30" spans="1:20" ht="15">
      <c r="A30" s="154"/>
      <c r="B30" s="165" t="s">
        <v>171</v>
      </c>
      <c r="C30" s="165"/>
      <c r="D30" s="74"/>
      <c r="E30" s="74"/>
      <c r="G30" s="74"/>
      <c r="H30" s="74"/>
      <c r="J30" s="74"/>
      <c r="K30" s="74"/>
      <c r="M30" s="74"/>
      <c r="N30" s="74"/>
      <c r="P30" s="74"/>
      <c r="Q30" s="74"/>
      <c r="R30" s="74"/>
      <c r="S30" s="74"/>
      <c r="T30" s="156"/>
    </row>
    <row r="31" spans="1:20" ht="12">
      <c r="A31" s="154"/>
      <c r="B31" s="61"/>
      <c r="C31" s="61"/>
      <c r="D31" s="74"/>
      <c r="E31" s="74"/>
      <c r="G31" s="74"/>
      <c r="H31" s="74"/>
      <c r="J31" s="74"/>
      <c r="K31" s="74"/>
      <c r="M31" s="74"/>
      <c r="N31" s="74"/>
      <c r="P31" s="74"/>
      <c r="Q31" s="74"/>
      <c r="R31" s="74"/>
      <c r="S31" s="74"/>
      <c r="T31" s="156"/>
    </row>
    <row r="32" spans="1:20" ht="12.75">
      <c r="A32" s="154"/>
      <c r="B32" s="64" t="str">
        <f>CASHFLOW!B32</f>
        <v>Wages &amp; Salaries</v>
      </c>
      <c r="C32" s="64"/>
      <c r="D32" s="23">
        <f>'Q1'!M32</f>
        <v>0</v>
      </c>
      <c r="E32" s="22">
        <f>'Q1'!N32</f>
        <v>0</v>
      </c>
      <c r="G32" s="23">
        <f>'Q2'!M32</f>
        <v>0</v>
      </c>
      <c r="H32" s="23">
        <f>'Q2'!N32</f>
        <v>0</v>
      </c>
      <c r="J32" s="23">
        <f>'Q3'!M32</f>
        <v>0</v>
      </c>
      <c r="K32" s="23">
        <f>'Q3'!N32</f>
        <v>0</v>
      </c>
      <c r="M32" s="23">
        <f>'Q4'!M32</f>
        <v>0</v>
      </c>
      <c r="N32" s="23">
        <f>'Q4'!N32</f>
        <v>0</v>
      </c>
      <c r="P32" s="130">
        <f aca="true" t="shared" si="3" ref="P32:Q37">D32+G32+J32+M32</f>
        <v>0</v>
      </c>
      <c r="Q32" s="130">
        <f t="shared" si="3"/>
        <v>0</v>
      </c>
      <c r="R32" s="131">
        <f aca="true" t="shared" si="4" ref="R32:R37">P32-Q32</f>
        <v>0</v>
      </c>
      <c r="S32" s="132" t="str">
        <f aca="true" t="shared" si="5" ref="S32:S92">IF(R32=0,"OK",IF(R32&gt;0,"Underspent",IF(R32&lt;0,"Overspent")))</f>
        <v>OK</v>
      </c>
      <c r="T32" s="156"/>
    </row>
    <row r="33" spans="1:20" ht="12.75">
      <c r="A33" s="154"/>
      <c r="B33" s="64" t="str">
        <f>CASHFLOW!B33</f>
        <v>Holiday Cover</v>
      </c>
      <c r="C33" s="64"/>
      <c r="D33" s="23">
        <f>'Q1'!M33</f>
        <v>0</v>
      </c>
      <c r="E33" s="22">
        <f>'Q1'!N33</f>
        <v>0</v>
      </c>
      <c r="G33" s="23">
        <f>'Q2'!M33</f>
        <v>0</v>
      </c>
      <c r="H33" s="23">
        <f>'Q2'!N33</f>
        <v>0</v>
      </c>
      <c r="J33" s="23">
        <f>'Q3'!M33</f>
        <v>0</v>
      </c>
      <c r="K33" s="23">
        <f>'Q3'!N33</f>
        <v>0</v>
      </c>
      <c r="M33" s="23">
        <f>'Q4'!M33</f>
        <v>0</v>
      </c>
      <c r="N33" s="23">
        <f>'Q4'!N33</f>
        <v>0</v>
      </c>
      <c r="P33" s="130">
        <f t="shared" si="3"/>
        <v>0</v>
      </c>
      <c r="Q33" s="130">
        <f t="shared" si="3"/>
        <v>0</v>
      </c>
      <c r="R33" s="131">
        <f t="shared" si="4"/>
        <v>0</v>
      </c>
      <c r="S33" s="132" t="str">
        <f t="shared" si="5"/>
        <v>OK</v>
      </c>
      <c r="T33" s="156"/>
    </row>
    <row r="34" spans="1:20" ht="12.75">
      <c r="A34" s="154"/>
      <c r="B34" s="64" t="str">
        <f>CASHFLOW!B34</f>
        <v>Overtime</v>
      </c>
      <c r="C34" s="64"/>
      <c r="D34" s="23">
        <f>'Q1'!M34</f>
        <v>0</v>
      </c>
      <c r="E34" s="22">
        <f>'Q1'!N34</f>
        <v>0</v>
      </c>
      <c r="G34" s="23">
        <f>'Q2'!M34</f>
        <v>0</v>
      </c>
      <c r="H34" s="23">
        <f>'Q2'!N34</f>
        <v>0</v>
      </c>
      <c r="J34" s="23">
        <f>'Q3'!M34</f>
        <v>0</v>
      </c>
      <c r="K34" s="23">
        <f>'Q3'!N34</f>
        <v>0</v>
      </c>
      <c r="M34" s="23">
        <f>'Q4'!M34</f>
        <v>0</v>
      </c>
      <c r="N34" s="23">
        <f>'Q4'!N34</f>
        <v>0</v>
      </c>
      <c r="P34" s="130">
        <f t="shared" si="3"/>
        <v>0</v>
      </c>
      <c r="Q34" s="130">
        <f t="shared" si="3"/>
        <v>0</v>
      </c>
      <c r="R34" s="131">
        <f t="shared" si="4"/>
        <v>0</v>
      </c>
      <c r="S34" s="132" t="str">
        <f t="shared" si="5"/>
        <v>OK</v>
      </c>
      <c r="T34" s="156"/>
    </row>
    <row r="35" spans="1:20" ht="12.75">
      <c r="A35" s="154"/>
      <c r="B35" s="64" t="str">
        <f>CASHFLOW!B35</f>
        <v>Staff  Training</v>
      </c>
      <c r="C35" s="64"/>
      <c r="D35" s="23">
        <f>'Q1'!M35</f>
        <v>0</v>
      </c>
      <c r="E35" s="22">
        <f>'Q1'!N35</f>
        <v>0</v>
      </c>
      <c r="G35" s="23">
        <f>'Q2'!M35</f>
        <v>0</v>
      </c>
      <c r="H35" s="23">
        <f>'Q2'!N35</f>
        <v>0</v>
      </c>
      <c r="J35" s="23">
        <f>'Q3'!M35</f>
        <v>0</v>
      </c>
      <c r="K35" s="23">
        <f>'Q3'!N35</f>
        <v>0</v>
      </c>
      <c r="M35" s="23">
        <f>'Q4'!M35</f>
        <v>0</v>
      </c>
      <c r="N35" s="23">
        <f>'Q4'!N35</f>
        <v>0</v>
      </c>
      <c r="P35" s="130">
        <f t="shared" si="3"/>
        <v>0</v>
      </c>
      <c r="Q35" s="130">
        <f t="shared" si="3"/>
        <v>0</v>
      </c>
      <c r="R35" s="131">
        <f t="shared" si="4"/>
        <v>0</v>
      </c>
      <c r="S35" s="132" t="str">
        <f t="shared" si="5"/>
        <v>OK</v>
      </c>
      <c r="T35" s="156"/>
    </row>
    <row r="36" spans="1:20" ht="12.75">
      <c r="A36" s="154"/>
      <c r="B36" s="64" t="str">
        <f>CASHFLOW!B36</f>
        <v>Other On-costs</v>
      </c>
      <c r="C36" s="64"/>
      <c r="D36" s="23">
        <f>'Q1'!M36</f>
        <v>0</v>
      </c>
      <c r="E36" s="22">
        <f>'Q1'!N36</f>
        <v>0</v>
      </c>
      <c r="G36" s="23">
        <f>'Q2'!M36</f>
        <v>0</v>
      </c>
      <c r="H36" s="23">
        <f>'Q2'!N36</f>
        <v>0</v>
      </c>
      <c r="J36" s="23">
        <f>'Q3'!M36</f>
        <v>0</v>
      </c>
      <c r="K36" s="23">
        <f>'Q3'!N36</f>
        <v>0</v>
      </c>
      <c r="M36" s="23">
        <f>'Q4'!M36</f>
        <v>0</v>
      </c>
      <c r="N36" s="23">
        <f>'Q4'!N36</f>
        <v>0</v>
      </c>
      <c r="P36" s="130">
        <f t="shared" si="3"/>
        <v>0</v>
      </c>
      <c r="Q36" s="130">
        <f t="shared" si="3"/>
        <v>0</v>
      </c>
      <c r="R36" s="131">
        <f t="shared" si="4"/>
        <v>0</v>
      </c>
      <c r="S36" s="132" t="str">
        <f t="shared" si="5"/>
        <v>OK</v>
      </c>
      <c r="T36" s="156"/>
    </row>
    <row r="37" spans="1:20" ht="13.5" thickBot="1">
      <c r="A37" s="154"/>
      <c r="B37" s="64" t="str">
        <f>CASHFLOW!B37</f>
        <v>Other </v>
      </c>
      <c r="C37" s="64"/>
      <c r="D37" s="23">
        <f>'Q1'!M37</f>
        <v>0</v>
      </c>
      <c r="E37" s="22">
        <f>'Q1'!N37</f>
        <v>0</v>
      </c>
      <c r="G37" s="23">
        <f>'Q2'!M37</f>
        <v>0</v>
      </c>
      <c r="H37" s="23">
        <f>'Q2'!N37</f>
        <v>0</v>
      </c>
      <c r="J37" s="23">
        <f>'Q3'!M37</f>
        <v>0</v>
      </c>
      <c r="K37" s="23">
        <f>'Q3'!N37</f>
        <v>0</v>
      </c>
      <c r="M37" s="23">
        <f>'Q4'!M37</f>
        <v>0</v>
      </c>
      <c r="N37" s="23">
        <f>'Q4'!N37</f>
        <v>0</v>
      </c>
      <c r="P37" s="130">
        <f t="shared" si="3"/>
        <v>0</v>
      </c>
      <c r="Q37" s="130">
        <f t="shared" si="3"/>
        <v>0</v>
      </c>
      <c r="R37" s="131">
        <f t="shared" si="4"/>
        <v>0</v>
      </c>
      <c r="S37" s="135" t="str">
        <f t="shared" si="5"/>
        <v>OK</v>
      </c>
      <c r="T37" s="156"/>
    </row>
    <row r="38" spans="1:20" ht="13.5" thickBot="1">
      <c r="A38" s="154"/>
      <c r="B38" s="106" t="str">
        <f>CASHFLOW!B38</f>
        <v>Total Staff Costs</v>
      </c>
      <c r="C38" s="106"/>
      <c r="D38" s="112">
        <f>SUM(D32:D37)</f>
        <v>0</v>
      </c>
      <c r="E38" s="166">
        <f>SUM(E32:E37)</f>
        <v>0</v>
      </c>
      <c r="G38" s="112">
        <f>SUM(G32:G37)</f>
        <v>0</v>
      </c>
      <c r="H38" s="166">
        <f>SUM(H32:H37)</f>
        <v>0</v>
      </c>
      <c r="J38" s="112">
        <f>SUM(J32:J37)</f>
        <v>0</v>
      </c>
      <c r="K38" s="166">
        <f>SUM(K32:K37)</f>
        <v>0</v>
      </c>
      <c r="M38" s="112">
        <f>SUM(M32:M37)</f>
        <v>0</v>
      </c>
      <c r="N38" s="166">
        <f>SUM(N32:N37)</f>
        <v>0</v>
      </c>
      <c r="P38" s="112">
        <f>SUM(P32:P37)</f>
        <v>0</v>
      </c>
      <c r="Q38" s="166">
        <f>SUM(Q32:Q37)</f>
        <v>0</v>
      </c>
      <c r="R38" s="134">
        <f>SUM(R32:R37)</f>
        <v>0</v>
      </c>
      <c r="S38" s="167" t="str">
        <f t="shared" si="5"/>
        <v>OK</v>
      </c>
      <c r="T38" s="156"/>
    </row>
    <row r="39" spans="1:20" ht="12.75">
      <c r="A39" s="154"/>
      <c r="B39" s="64" t="str">
        <f>CASHFLOW!B39</f>
        <v>Rent</v>
      </c>
      <c r="C39" s="64"/>
      <c r="D39" s="23">
        <f>'Q1'!M39</f>
        <v>0</v>
      </c>
      <c r="E39" s="22">
        <f>'Q1'!N39</f>
        <v>0</v>
      </c>
      <c r="G39" s="23">
        <f>'Q2'!M39</f>
        <v>0</v>
      </c>
      <c r="H39" s="23">
        <f>'Q2'!N39</f>
        <v>0</v>
      </c>
      <c r="J39" s="23">
        <f>'Q3'!M39</f>
        <v>0</v>
      </c>
      <c r="K39" s="23">
        <f>'Q3'!N39</f>
        <v>0</v>
      </c>
      <c r="M39" s="23">
        <f>'Q4'!M39</f>
        <v>0</v>
      </c>
      <c r="N39" s="23">
        <f>'Q4'!N39</f>
        <v>0</v>
      </c>
      <c r="P39" s="130">
        <f aca="true" t="shared" si="6" ref="P39:Q47">D39+G39+J39+M39</f>
        <v>0</v>
      </c>
      <c r="Q39" s="130">
        <f t="shared" si="6"/>
        <v>0</v>
      </c>
      <c r="R39" s="131">
        <f aca="true" t="shared" si="7" ref="R39:R47">P39-Q39</f>
        <v>0</v>
      </c>
      <c r="S39" s="136" t="str">
        <f t="shared" si="5"/>
        <v>OK</v>
      </c>
      <c r="T39" s="156"/>
    </row>
    <row r="40" spans="1:20" ht="12.75">
      <c r="A40" s="154"/>
      <c r="B40" s="64" t="str">
        <f>CASHFLOW!B40</f>
        <v>Day to Day Maintenance</v>
      </c>
      <c r="C40" s="64"/>
      <c r="D40" s="23">
        <f>'Q1'!M40</f>
        <v>0</v>
      </c>
      <c r="E40" s="22">
        <f>'Q1'!N40</f>
        <v>0</v>
      </c>
      <c r="G40" s="23">
        <f>'Q2'!M40</f>
        <v>0</v>
      </c>
      <c r="H40" s="23">
        <f>'Q2'!N40</f>
        <v>0</v>
      </c>
      <c r="J40" s="23">
        <f>'Q3'!M40</f>
        <v>0</v>
      </c>
      <c r="K40" s="23">
        <f>'Q3'!N40</f>
        <v>0</v>
      </c>
      <c r="M40" s="23">
        <f>'Q4'!M40</f>
        <v>0</v>
      </c>
      <c r="N40" s="23">
        <f>'Q4'!N40</f>
        <v>0</v>
      </c>
      <c r="P40" s="130">
        <f t="shared" si="6"/>
        <v>0</v>
      </c>
      <c r="Q40" s="130">
        <f t="shared" si="6"/>
        <v>0</v>
      </c>
      <c r="R40" s="131">
        <f t="shared" si="7"/>
        <v>0</v>
      </c>
      <c r="S40" s="132" t="str">
        <f t="shared" si="5"/>
        <v>OK</v>
      </c>
      <c r="T40" s="156"/>
    </row>
    <row r="41" spans="1:20" ht="12.75">
      <c r="A41" s="154"/>
      <c r="B41" s="64" t="str">
        <f>CASHFLOW!B41</f>
        <v>Electricity</v>
      </c>
      <c r="C41" s="64"/>
      <c r="D41" s="23">
        <f>'Q1'!M41</f>
        <v>0</v>
      </c>
      <c r="E41" s="22">
        <f>'Q1'!N41</f>
        <v>0</v>
      </c>
      <c r="G41" s="23">
        <f>'Q2'!M41</f>
        <v>0</v>
      </c>
      <c r="H41" s="23">
        <f>'Q2'!N41</f>
        <v>0</v>
      </c>
      <c r="J41" s="23">
        <f>'Q3'!M41</f>
        <v>0</v>
      </c>
      <c r="K41" s="23">
        <f>'Q3'!N41</f>
        <v>0</v>
      </c>
      <c r="M41" s="23">
        <f>'Q4'!M41</f>
        <v>0</v>
      </c>
      <c r="N41" s="23">
        <f>'Q4'!N41</f>
        <v>0</v>
      </c>
      <c r="P41" s="130">
        <f t="shared" si="6"/>
        <v>0</v>
      </c>
      <c r="Q41" s="130">
        <f t="shared" si="6"/>
        <v>0</v>
      </c>
      <c r="R41" s="131">
        <f t="shared" si="7"/>
        <v>0</v>
      </c>
      <c r="S41" s="132" t="str">
        <f t="shared" si="5"/>
        <v>OK</v>
      </c>
      <c r="T41" s="156"/>
    </row>
    <row r="42" spans="1:20" ht="12.75">
      <c r="A42" s="154"/>
      <c r="B42" s="64" t="str">
        <f>CASHFLOW!B42</f>
        <v>Gas</v>
      </c>
      <c r="C42" s="64"/>
      <c r="D42" s="23">
        <f>'Q1'!M42</f>
        <v>0</v>
      </c>
      <c r="E42" s="22">
        <f>'Q1'!N42</f>
        <v>0</v>
      </c>
      <c r="G42" s="23">
        <f>'Q2'!M42</f>
        <v>0</v>
      </c>
      <c r="H42" s="23">
        <f>'Q2'!N42</f>
        <v>0</v>
      </c>
      <c r="J42" s="23">
        <f>'Q3'!M42</f>
        <v>0</v>
      </c>
      <c r="K42" s="23">
        <f>'Q3'!N42</f>
        <v>0</v>
      </c>
      <c r="M42" s="23">
        <f>'Q4'!M42</f>
        <v>0</v>
      </c>
      <c r="N42" s="23">
        <f>'Q4'!N42</f>
        <v>0</v>
      </c>
      <c r="P42" s="130">
        <f t="shared" si="6"/>
        <v>0</v>
      </c>
      <c r="Q42" s="130">
        <f t="shared" si="6"/>
        <v>0</v>
      </c>
      <c r="R42" s="131">
        <f t="shared" si="7"/>
        <v>0</v>
      </c>
      <c r="S42" s="132" t="str">
        <f t="shared" si="5"/>
        <v>OK</v>
      </c>
      <c r="T42" s="156"/>
    </row>
    <row r="43" spans="1:20" ht="12.75">
      <c r="A43" s="154"/>
      <c r="B43" s="64" t="str">
        <f>CASHFLOW!B43</f>
        <v>Business Rates</v>
      </c>
      <c r="C43" s="64"/>
      <c r="D43" s="23">
        <f>'Q1'!M43</f>
        <v>0</v>
      </c>
      <c r="E43" s="22">
        <f>'Q1'!N43</f>
        <v>0</v>
      </c>
      <c r="G43" s="23">
        <f>'Q2'!M43</f>
        <v>0</v>
      </c>
      <c r="H43" s="23">
        <f>'Q2'!N43</f>
        <v>0</v>
      </c>
      <c r="J43" s="23">
        <f>'Q3'!M43</f>
        <v>0</v>
      </c>
      <c r="K43" s="23">
        <f>'Q3'!N43</f>
        <v>0</v>
      </c>
      <c r="M43" s="23">
        <f>'Q4'!M43</f>
        <v>0</v>
      </c>
      <c r="N43" s="23">
        <f>'Q4'!N43</f>
        <v>0</v>
      </c>
      <c r="P43" s="130">
        <f t="shared" si="6"/>
        <v>0</v>
      </c>
      <c r="Q43" s="130">
        <f t="shared" si="6"/>
        <v>0</v>
      </c>
      <c r="R43" s="131">
        <f t="shared" si="7"/>
        <v>0</v>
      </c>
      <c r="S43" s="132" t="str">
        <f t="shared" si="5"/>
        <v>OK</v>
      </c>
      <c r="T43" s="156"/>
    </row>
    <row r="44" spans="1:20" ht="12.75">
      <c r="A44" s="154"/>
      <c r="B44" s="64" t="str">
        <f>CASHFLOW!B44</f>
        <v>Water</v>
      </c>
      <c r="C44" s="64"/>
      <c r="D44" s="23">
        <f>'Q1'!M44</f>
        <v>0</v>
      </c>
      <c r="E44" s="22">
        <f>'Q1'!N44</f>
        <v>0</v>
      </c>
      <c r="G44" s="23">
        <f>'Q2'!M44</f>
        <v>0</v>
      </c>
      <c r="H44" s="23">
        <f>'Q2'!N44</f>
        <v>0</v>
      </c>
      <c r="J44" s="23">
        <f>'Q3'!M44</f>
        <v>0</v>
      </c>
      <c r="K44" s="23">
        <f>'Q3'!N44</f>
        <v>0</v>
      </c>
      <c r="M44" s="23">
        <f>'Q4'!M44</f>
        <v>0</v>
      </c>
      <c r="N44" s="23">
        <f>'Q4'!N44</f>
        <v>0</v>
      </c>
      <c r="P44" s="130">
        <f t="shared" si="6"/>
        <v>0</v>
      </c>
      <c r="Q44" s="130">
        <f t="shared" si="6"/>
        <v>0</v>
      </c>
      <c r="R44" s="131">
        <f t="shared" si="7"/>
        <v>0</v>
      </c>
      <c r="S44" s="132" t="str">
        <f t="shared" si="5"/>
        <v>OK</v>
      </c>
      <c r="T44" s="156"/>
    </row>
    <row r="45" spans="1:20" ht="12.75">
      <c r="A45" s="154"/>
      <c r="B45" s="64" t="str">
        <f>CASHFLOW!B45</f>
        <v>Cleaning</v>
      </c>
      <c r="C45" s="64"/>
      <c r="D45" s="23">
        <f>'Q1'!M45</f>
        <v>0</v>
      </c>
      <c r="E45" s="22">
        <f>'Q1'!N45</f>
        <v>0</v>
      </c>
      <c r="G45" s="23">
        <f>'Q2'!M45</f>
        <v>0</v>
      </c>
      <c r="H45" s="23">
        <f>'Q2'!N45</f>
        <v>0</v>
      </c>
      <c r="J45" s="23">
        <f>'Q3'!M45</f>
        <v>0</v>
      </c>
      <c r="K45" s="23">
        <f>'Q3'!N45</f>
        <v>0</v>
      </c>
      <c r="M45" s="23">
        <f>'Q4'!M45</f>
        <v>0</v>
      </c>
      <c r="N45" s="23">
        <f>'Q4'!N45</f>
        <v>0</v>
      </c>
      <c r="P45" s="130">
        <f t="shared" si="6"/>
        <v>0</v>
      </c>
      <c r="Q45" s="130">
        <f t="shared" si="6"/>
        <v>0</v>
      </c>
      <c r="R45" s="131">
        <f t="shared" si="7"/>
        <v>0</v>
      </c>
      <c r="S45" s="132" t="str">
        <f t="shared" si="5"/>
        <v>OK</v>
      </c>
      <c r="T45" s="156"/>
    </row>
    <row r="46" spans="1:20" ht="12.75">
      <c r="A46" s="154"/>
      <c r="B46" s="64" t="str">
        <f>CASHFLOW!B46</f>
        <v>Other</v>
      </c>
      <c r="C46" s="64"/>
      <c r="D46" s="23">
        <f>'Q1'!M46</f>
        <v>0</v>
      </c>
      <c r="E46" s="22">
        <f>'Q1'!N46</f>
        <v>0</v>
      </c>
      <c r="G46" s="23">
        <f>'Q2'!M46</f>
        <v>0</v>
      </c>
      <c r="H46" s="23">
        <f>'Q2'!N46</f>
        <v>0</v>
      </c>
      <c r="J46" s="23">
        <f>'Q3'!M46</f>
        <v>0</v>
      </c>
      <c r="K46" s="23">
        <f>'Q3'!N46</f>
        <v>0</v>
      </c>
      <c r="M46" s="23">
        <f>'Q4'!M46</f>
        <v>0</v>
      </c>
      <c r="N46" s="23">
        <f>'Q4'!N46</f>
        <v>0</v>
      </c>
      <c r="P46" s="130">
        <f t="shared" si="6"/>
        <v>0</v>
      </c>
      <c r="Q46" s="130">
        <f t="shared" si="6"/>
        <v>0</v>
      </c>
      <c r="R46" s="131">
        <f t="shared" si="7"/>
        <v>0</v>
      </c>
      <c r="S46" s="132" t="str">
        <f t="shared" si="5"/>
        <v>OK</v>
      </c>
      <c r="T46" s="156"/>
    </row>
    <row r="47" spans="1:20" ht="13.5" thickBot="1">
      <c r="A47" s="154"/>
      <c r="B47" s="64" t="str">
        <f>CASHFLOW!B47</f>
        <v>Other</v>
      </c>
      <c r="C47" s="64"/>
      <c r="D47" s="23">
        <f>'Q1'!M47</f>
        <v>0</v>
      </c>
      <c r="E47" s="22">
        <f>'Q1'!N47</f>
        <v>0</v>
      </c>
      <c r="G47" s="23">
        <f>'Q2'!M47</f>
        <v>0</v>
      </c>
      <c r="H47" s="23">
        <f>'Q2'!N47</f>
        <v>0</v>
      </c>
      <c r="J47" s="23">
        <f>'Q3'!M47</f>
        <v>0</v>
      </c>
      <c r="K47" s="23">
        <f>'Q3'!N47</f>
        <v>0</v>
      </c>
      <c r="M47" s="23">
        <f>'Q4'!M47</f>
        <v>0</v>
      </c>
      <c r="N47" s="23">
        <f>'Q4'!N47</f>
        <v>0</v>
      </c>
      <c r="P47" s="130">
        <f t="shared" si="6"/>
        <v>0</v>
      </c>
      <c r="Q47" s="130">
        <f t="shared" si="6"/>
        <v>0</v>
      </c>
      <c r="R47" s="131">
        <f t="shared" si="7"/>
        <v>0</v>
      </c>
      <c r="S47" s="135" t="str">
        <f t="shared" si="5"/>
        <v>OK</v>
      </c>
      <c r="T47" s="156"/>
    </row>
    <row r="48" spans="1:20" ht="13.5" thickBot="1">
      <c r="A48" s="154"/>
      <c r="B48" s="106" t="str">
        <f>CASHFLOW!B48</f>
        <v>Total Premises</v>
      </c>
      <c r="C48" s="106"/>
      <c r="D48" s="112">
        <f>SUM(D39:D47)</f>
        <v>0</v>
      </c>
      <c r="E48" s="166">
        <f>SUM(E39:E47)</f>
        <v>0</v>
      </c>
      <c r="G48" s="112">
        <f>SUM(G39:G47)</f>
        <v>0</v>
      </c>
      <c r="H48" s="166">
        <f>SUM(H39:H47)</f>
        <v>0</v>
      </c>
      <c r="J48" s="112">
        <f>SUM(J39:J47)</f>
        <v>0</v>
      </c>
      <c r="K48" s="166">
        <f>SUM(K39:K47)</f>
        <v>0</v>
      </c>
      <c r="M48" s="112">
        <f>SUM(M39:M47)</f>
        <v>0</v>
      </c>
      <c r="N48" s="166">
        <f>SUM(N39:N47)</f>
        <v>0</v>
      </c>
      <c r="P48" s="112">
        <f>SUM(P39:P47)</f>
        <v>0</v>
      </c>
      <c r="Q48" s="166">
        <f>SUM(Q39:Q47)</f>
        <v>0</v>
      </c>
      <c r="R48" s="134">
        <f>SUM(R39:R47)</f>
        <v>0</v>
      </c>
      <c r="S48" s="167" t="str">
        <f t="shared" si="5"/>
        <v>OK</v>
      </c>
      <c r="T48" s="156"/>
    </row>
    <row r="49" spans="1:20" ht="12.75">
      <c r="A49" s="154"/>
      <c r="B49" s="64" t="str">
        <f>CASHFLOW!B49</f>
        <v>Building Insurance</v>
      </c>
      <c r="C49" s="64"/>
      <c r="D49" s="23">
        <f>'Q1'!M49</f>
        <v>0</v>
      </c>
      <c r="E49" s="22">
        <f>'Q1'!N49</f>
        <v>0</v>
      </c>
      <c r="G49" s="23">
        <f>'Q2'!M49</f>
        <v>0</v>
      </c>
      <c r="H49" s="23">
        <f>'Q2'!N49</f>
        <v>0</v>
      </c>
      <c r="J49" s="23">
        <f>'Q3'!M49</f>
        <v>0</v>
      </c>
      <c r="K49" s="23">
        <f>'Q3'!N49</f>
        <v>0</v>
      </c>
      <c r="M49" s="23">
        <f>'Q4'!M49</f>
        <v>0</v>
      </c>
      <c r="N49" s="23">
        <f>'Q4'!N49</f>
        <v>0</v>
      </c>
      <c r="P49" s="130">
        <f aca="true" t="shared" si="8" ref="P49:Q51">D49+G49+J49+M49</f>
        <v>0</v>
      </c>
      <c r="Q49" s="130">
        <f t="shared" si="8"/>
        <v>0</v>
      </c>
      <c r="R49" s="131">
        <f>P49-Q49</f>
        <v>0</v>
      </c>
      <c r="S49" s="136" t="str">
        <f t="shared" si="5"/>
        <v>OK</v>
      </c>
      <c r="T49" s="156"/>
    </row>
    <row r="50" spans="1:20" ht="12.75">
      <c r="A50" s="154"/>
      <c r="B50" s="64" t="str">
        <f>CASHFLOW!B50</f>
        <v>Contents Insurance</v>
      </c>
      <c r="C50" s="64"/>
      <c r="D50" s="23">
        <f>'Q1'!M50</f>
        <v>0</v>
      </c>
      <c r="E50" s="22">
        <f>'Q1'!N50</f>
        <v>0</v>
      </c>
      <c r="G50" s="23">
        <f>'Q2'!M50</f>
        <v>0</v>
      </c>
      <c r="H50" s="23">
        <f>'Q2'!N50</f>
        <v>0</v>
      </c>
      <c r="J50" s="23">
        <f>'Q3'!M50</f>
        <v>0</v>
      </c>
      <c r="K50" s="23">
        <f>'Q3'!N50</f>
        <v>0</v>
      </c>
      <c r="M50" s="23">
        <f>'Q4'!M50</f>
        <v>0</v>
      </c>
      <c r="N50" s="23">
        <f>'Q4'!N50</f>
        <v>0</v>
      </c>
      <c r="P50" s="130">
        <f t="shared" si="8"/>
        <v>0</v>
      </c>
      <c r="Q50" s="130">
        <f t="shared" si="8"/>
        <v>0</v>
      </c>
      <c r="R50" s="131">
        <f>P50-Q50</f>
        <v>0</v>
      </c>
      <c r="S50" s="132" t="str">
        <f t="shared" si="5"/>
        <v>OK</v>
      </c>
      <c r="T50" s="156"/>
    </row>
    <row r="51" spans="1:20" ht="13.5" thickBot="1">
      <c r="A51" s="154"/>
      <c r="B51" s="64" t="str">
        <f>CASHFLOW!B51</f>
        <v>Employment Insurance</v>
      </c>
      <c r="C51" s="64"/>
      <c r="D51" s="23">
        <f>'Q1'!M51</f>
        <v>0</v>
      </c>
      <c r="E51" s="22">
        <f>'Q1'!N51</f>
        <v>0</v>
      </c>
      <c r="G51" s="23">
        <f>'Q2'!M51</f>
        <v>0</v>
      </c>
      <c r="H51" s="23">
        <f>'Q2'!N51</f>
        <v>0</v>
      </c>
      <c r="J51" s="23">
        <f>'Q3'!M51</f>
        <v>0</v>
      </c>
      <c r="K51" s="23">
        <f>'Q3'!N51</f>
        <v>0</v>
      </c>
      <c r="M51" s="23">
        <f>'Q4'!M51</f>
        <v>0</v>
      </c>
      <c r="N51" s="23">
        <f>'Q4'!N51</f>
        <v>0</v>
      </c>
      <c r="P51" s="130">
        <f t="shared" si="8"/>
        <v>0</v>
      </c>
      <c r="Q51" s="130">
        <f t="shared" si="8"/>
        <v>0</v>
      </c>
      <c r="R51" s="131">
        <f>P51-Q51</f>
        <v>0</v>
      </c>
      <c r="S51" s="132" t="str">
        <f t="shared" si="5"/>
        <v>OK</v>
      </c>
      <c r="T51" s="156"/>
    </row>
    <row r="52" spans="1:20" ht="13.5" thickBot="1">
      <c r="A52" s="154"/>
      <c r="B52" s="106" t="str">
        <f>CASHFLOW!B52</f>
        <v>Total Insurance</v>
      </c>
      <c r="C52" s="106"/>
      <c r="D52" s="112">
        <f>SUM(D49:D51)</f>
        <v>0</v>
      </c>
      <c r="E52" s="109">
        <f>SUM(E49:E51)</f>
        <v>0</v>
      </c>
      <c r="G52" s="112">
        <f>SUM(G49:G51)</f>
        <v>0</v>
      </c>
      <c r="H52" s="109">
        <f>SUM(H49:H51)</f>
        <v>0</v>
      </c>
      <c r="J52" s="112">
        <f>SUM(J49:J51)</f>
        <v>0</v>
      </c>
      <c r="K52" s="109">
        <f>SUM(K49:K51)</f>
        <v>0</v>
      </c>
      <c r="M52" s="112">
        <f>SUM(M49:M51)</f>
        <v>0</v>
      </c>
      <c r="N52" s="109">
        <f>SUM(N49:N51)</f>
        <v>0</v>
      </c>
      <c r="P52" s="112">
        <f>SUM(P49:P51)</f>
        <v>0</v>
      </c>
      <c r="Q52" s="109">
        <f>SUM(Q49:Q51)</f>
        <v>0</v>
      </c>
      <c r="R52" s="134">
        <f>SUM(R49:R51)</f>
        <v>0</v>
      </c>
      <c r="S52" s="167" t="str">
        <f t="shared" si="5"/>
        <v>OK</v>
      </c>
      <c r="T52" s="156"/>
    </row>
    <row r="53" spans="1:20" ht="12.75">
      <c r="A53" s="154"/>
      <c r="B53" s="64" t="str">
        <f>CASHFLOW!B54</f>
        <v>Telephone Charges</v>
      </c>
      <c r="C53" s="64"/>
      <c r="D53" s="23">
        <f>'Q1'!M53</f>
        <v>0</v>
      </c>
      <c r="E53" s="22">
        <f>'Q1'!N53</f>
        <v>0</v>
      </c>
      <c r="G53" s="23">
        <f>'Q2'!M53</f>
        <v>0</v>
      </c>
      <c r="H53" s="23">
        <f>'Q2'!N53</f>
        <v>0</v>
      </c>
      <c r="J53" s="23">
        <f>'Q3'!M53</f>
        <v>0</v>
      </c>
      <c r="K53" s="23">
        <f>'Q3'!N53</f>
        <v>0</v>
      </c>
      <c r="M53" s="23">
        <f>'Q4'!M53</f>
        <v>0</v>
      </c>
      <c r="N53" s="23">
        <f>'Q4'!N53</f>
        <v>0</v>
      </c>
      <c r="P53" s="130">
        <f aca="true" t="shared" si="9" ref="P53:Q65">D53+G53+J53+M53</f>
        <v>0</v>
      </c>
      <c r="Q53" s="130">
        <f t="shared" si="9"/>
        <v>0</v>
      </c>
      <c r="R53" s="131">
        <f aca="true" t="shared" si="10" ref="R53:R65">P53-Q53</f>
        <v>0</v>
      </c>
      <c r="S53" s="132" t="str">
        <f t="shared" si="5"/>
        <v>OK</v>
      </c>
      <c r="T53" s="156"/>
    </row>
    <row r="54" spans="1:20" ht="12.75">
      <c r="A54" s="154"/>
      <c r="B54" s="64" t="str">
        <f>CASHFLOW!B55</f>
        <v>Postage </v>
      </c>
      <c r="C54" s="64"/>
      <c r="D54" s="23">
        <f>'Q1'!M54</f>
        <v>0</v>
      </c>
      <c r="E54" s="22">
        <f>'Q1'!N54</f>
        <v>0</v>
      </c>
      <c r="G54" s="23">
        <f>'Q2'!M54</f>
        <v>0</v>
      </c>
      <c r="H54" s="23">
        <f>'Q2'!N54</f>
        <v>0</v>
      </c>
      <c r="J54" s="23">
        <f>'Q3'!M54</f>
        <v>0</v>
      </c>
      <c r="K54" s="23">
        <f>'Q3'!N54</f>
        <v>0</v>
      </c>
      <c r="M54" s="23">
        <f>'Q4'!M54</f>
        <v>0</v>
      </c>
      <c r="N54" s="23">
        <f>'Q4'!N54</f>
        <v>0</v>
      </c>
      <c r="P54" s="130">
        <f t="shared" si="9"/>
        <v>0</v>
      </c>
      <c r="Q54" s="130">
        <f t="shared" si="9"/>
        <v>0</v>
      </c>
      <c r="R54" s="131">
        <f t="shared" si="10"/>
        <v>0</v>
      </c>
      <c r="S54" s="132" t="str">
        <f t="shared" si="5"/>
        <v>OK</v>
      </c>
      <c r="T54" s="156"/>
    </row>
    <row r="55" spans="1:20" ht="12.75">
      <c r="A55" s="154"/>
      <c r="B55" s="64" t="str">
        <f>CASHFLOW!B56</f>
        <v>Printing &amp; Stationery</v>
      </c>
      <c r="C55" s="64"/>
      <c r="D55" s="23">
        <f>'Q1'!M55</f>
        <v>0</v>
      </c>
      <c r="E55" s="22">
        <f>'Q1'!N55</f>
        <v>0</v>
      </c>
      <c r="G55" s="23">
        <f>'Q2'!M55</f>
        <v>0</v>
      </c>
      <c r="H55" s="23">
        <f>'Q2'!N55</f>
        <v>0</v>
      </c>
      <c r="J55" s="23">
        <f>'Q3'!M55</f>
        <v>0</v>
      </c>
      <c r="K55" s="23">
        <f>'Q3'!N55</f>
        <v>0</v>
      </c>
      <c r="M55" s="23">
        <f>'Q4'!M55</f>
        <v>0</v>
      </c>
      <c r="N55" s="23">
        <f>'Q4'!N55</f>
        <v>0</v>
      </c>
      <c r="P55" s="130">
        <f t="shared" si="9"/>
        <v>0</v>
      </c>
      <c r="Q55" s="130">
        <f t="shared" si="9"/>
        <v>0</v>
      </c>
      <c r="R55" s="131">
        <f t="shared" si="10"/>
        <v>0</v>
      </c>
      <c r="S55" s="132" t="str">
        <f t="shared" si="5"/>
        <v>OK</v>
      </c>
      <c r="T55" s="156"/>
    </row>
    <row r="56" spans="1:20" ht="12.75">
      <c r="A56" s="154"/>
      <c r="B56" s="64" t="str">
        <f>CASHFLOW!B57</f>
        <v>Membership Fees</v>
      </c>
      <c r="C56" s="64"/>
      <c r="D56" s="23">
        <f>'Q1'!M56</f>
        <v>0</v>
      </c>
      <c r="E56" s="22">
        <f>'Q1'!N56</f>
        <v>0</v>
      </c>
      <c r="G56" s="23">
        <f>'Q2'!M56</f>
        <v>0</v>
      </c>
      <c r="H56" s="23">
        <f>'Q2'!N56</f>
        <v>0</v>
      </c>
      <c r="J56" s="23">
        <f>'Q3'!M56</f>
        <v>0</v>
      </c>
      <c r="K56" s="23">
        <f>'Q3'!N56</f>
        <v>0</v>
      </c>
      <c r="M56" s="23">
        <f>'Q4'!M56</f>
        <v>0</v>
      </c>
      <c r="N56" s="23">
        <f>'Q4'!N56</f>
        <v>0</v>
      </c>
      <c r="P56" s="130">
        <f t="shared" si="9"/>
        <v>0</v>
      </c>
      <c r="Q56" s="130">
        <f t="shared" si="9"/>
        <v>0</v>
      </c>
      <c r="R56" s="131">
        <f t="shared" si="10"/>
        <v>0</v>
      </c>
      <c r="S56" s="132" t="str">
        <f t="shared" si="5"/>
        <v>OK</v>
      </c>
      <c r="T56" s="156"/>
    </row>
    <row r="57" spans="1:20" ht="12.75">
      <c r="A57" s="154"/>
      <c r="B57" s="64" t="str">
        <f>CASHFLOW!B58</f>
        <v>Bank Charges</v>
      </c>
      <c r="C57" s="64"/>
      <c r="D57" s="23">
        <f>'Q1'!M57</f>
        <v>0</v>
      </c>
      <c r="E57" s="22">
        <f>'Q1'!N57</f>
        <v>0</v>
      </c>
      <c r="G57" s="23">
        <f>'Q2'!M57</f>
        <v>0</v>
      </c>
      <c r="H57" s="23">
        <f>'Q2'!N57</f>
        <v>0</v>
      </c>
      <c r="J57" s="23">
        <f>'Q3'!M57</f>
        <v>0</v>
      </c>
      <c r="K57" s="23">
        <f>'Q3'!N57</f>
        <v>0</v>
      </c>
      <c r="M57" s="23">
        <f>'Q4'!M57</f>
        <v>0</v>
      </c>
      <c r="N57" s="23">
        <f>'Q4'!N57</f>
        <v>0</v>
      </c>
      <c r="P57" s="130">
        <f t="shared" si="9"/>
        <v>0</v>
      </c>
      <c r="Q57" s="130">
        <f t="shared" si="9"/>
        <v>0</v>
      </c>
      <c r="R57" s="131">
        <f t="shared" si="10"/>
        <v>0</v>
      </c>
      <c r="S57" s="132" t="str">
        <f t="shared" si="5"/>
        <v>OK</v>
      </c>
      <c r="T57" s="156"/>
    </row>
    <row r="58" spans="1:20" ht="12.75">
      <c r="A58" s="154"/>
      <c r="B58" s="64" t="str">
        <f>CASHFLOW!B59</f>
        <v>Professional Fees</v>
      </c>
      <c r="C58" s="64"/>
      <c r="D58" s="23">
        <f>'Q1'!M58</f>
        <v>0</v>
      </c>
      <c r="E58" s="22">
        <f>'Q1'!N58</f>
        <v>0</v>
      </c>
      <c r="G58" s="23">
        <f>'Q2'!M58</f>
        <v>0</v>
      </c>
      <c r="H58" s="23">
        <f>'Q2'!N58</f>
        <v>0</v>
      </c>
      <c r="J58" s="23">
        <f>'Q3'!M58</f>
        <v>0</v>
      </c>
      <c r="K58" s="23">
        <f>'Q3'!N58</f>
        <v>0</v>
      </c>
      <c r="M58" s="23">
        <f>'Q4'!M58</f>
        <v>0</v>
      </c>
      <c r="N58" s="23">
        <f>'Q4'!N58</f>
        <v>0</v>
      </c>
      <c r="P58" s="130">
        <f t="shared" si="9"/>
        <v>0</v>
      </c>
      <c r="Q58" s="130">
        <f t="shared" si="9"/>
        <v>0</v>
      </c>
      <c r="R58" s="131">
        <f t="shared" si="10"/>
        <v>0</v>
      </c>
      <c r="S58" s="132" t="str">
        <f t="shared" si="5"/>
        <v>OK</v>
      </c>
      <c r="T58" s="156"/>
    </row>
    <row r="59" spans="1:20" ht="12.75">
      <c r="A59" s="154"/>
      <c r="B59" s="64" t="str">
        <f>CASHFLOW!B60</f>
        <v>Other Administration Costs</v>
      </c>
      <c r="C59" s="64"/>
      <c r="D59" s="23">
        <f>'Q1'!M59</f>
        <v>0</v>
      </c>
      <c r="E59" s="22">
        <f>'Q1'!N59</f>
        <v>0</v>
      </c>
      <c r="G59" s="23">
        <f>'Q2'!M59</f>
        <v>0</v>
      </c>
      <c r="H59" s="23">
        <f>'Q2'!N59</f>
        <v>0</v>
      </c>
      <c r="J59" s="23">
        <f>'Q3'!M59</f>
        <v>0</v>
      </c>
      <c r="K59" s="23">
        <f>'Q3'!N59</f>
        <v>0</v>
      </c>
      <c r="M59" s="23">
        <f>'Q4'!M59</f>
        <v>0</v>
      </c>
      <c r="N59" s="23">
        <f>'Q4'!N59</f>
        <v>0</v>
      </c>
      <c r="P59" s="130">
        <f t="shared" si="9"/>
        <v>0</v>
      </c>
      <c r="Q59" s="130">
        <f t="shared" si="9"/>
        <v>0</v>
      </c>
      <c r="R59" s="131">
        <f t="shared" si="10"/>
        <v>0</v>
      </c>
      <c r="S59" s="132" t="str">
        <f t="shared" si="5"/>
        <v>OK</v>
      </c>
      <c r="T59" s="156"/>
    </row>
    <row r="60" spans="1:20" ht="12.75">
      <c r="A60" s="154"/>
      <c r="B60" s="64" t="str">
        <f>CASHFLOW!B61</f>
        <v>Subscriptions</v>
      </c>
      <c r="C60" s="64"/>
      <c r="D60" s="23">
        <f>'Q1'!M60</f>
        <v>0</v>
      </c>
      <c r="E60" s="22">
        <f>'Q1'!N60</f>
        <v>0</v>
      </c>
      <c r="G60" s="23">
        <f>'Q2'!M60</f>
        <v>0</v>
      </c>
      <c r="H60" s="23">
        <f>'Q2'!N60</f>
        <v>0</v>
      </c>
      <c r="J60" s="23">
        <f>'Q3'!M60</f>
        <v>0</v>
      </c>
      <c r="K60" s="23">
        <f>'Q3'!N60</f>
        <v>0</v>
      </c>
      <c r="M60" s="23">
        <f>'Q4'!M60</f>
        <v>0</v>
      </c>
      <c r="N60" s="23">
        <f>'Q4'!N60</f>
        <v>0</v>
      </c>
      <c r="P60" s="130">
        <f t="shared" si="9"/>
        <v>0</v>
      </c>
      <c r="Q60" s="130">
        <f t="shared" si="9"/>
        <v>0</v>
      </c>
      <c r="R60" s="131">
        <f t="shared" si="10"/>
        <v>0</v>
      </c>
      <c r="S60" s="132" t="str">
        <f t="shared" si="5"/>
        <v>OK</v>
      </c>
      <c r="T60" s="156"/>
    </row>
    <row r="61" spans="1:20" ht="12.75">
      <c r="A61" s="154"/>
      <c r="B61" s="64" t="str">
        <f>CASHFLOW!B62</f>
        <v>Loan Repayments</v>
      </c>
      <c r="C61" s="64"/>
      <c r="D61" s="23">
        <f>'Q1'!M61</f>
        <v>0</v>
      </c>
      <c r="E61" s="22">
        <f>'Q1'!N61</f>
        <v>0</v>
      </c>
      <c r="G61" s="23">
        <f>'Q2'!M61</f>
        <v>0</v>
      </c>
      <c r="H61" s="23">
        <f>'Q2'!N61</f>
        <v>0</v>
      </c>
      <c r="J61" s="23">
        <f>'Q3'!M61</f>
        <v>0</v>
      </c>
      <c r="K61" s="23">
        <f>'Q3'!N61</f>
        <v>0</v>
      </c>
      <c r="M61" s="23">
        <f>'Q4'!M61</f>
        <v>0</v>
      </c>
      <c r="N61" s="23">
        <f>'Q4'!N61</f>
        <v>0</v>
      </c>
      <c r="P61" s="130">
        <f t="shared" si="9"/>
        <v>0</v>
      </c>
      <c r="Q61" s="130">
        <f t="shared" si="9"/>
        <v>0</v>
      </c>
      <c r="R61" s="131">
        <f t="shared" si="10"/>
        <v>0</v>
      </c>
      <c r="S61" s="132" t="str">
        <f t="shared" si="5"/>
        <v>OK</v>
      </c>
      <c r="T61" s="156"/>
    </row>
    <row r="62" spans="1:20" ht="12.75">
      <c r="A62" s="154"/>
      <c r="B62" s="64" t="str">
        <f>CASHFLOW!B63</f>
        <v>HP Payments</v>
      </c>
      <c r="C62" s="64"/>
      <c r="D62" s="23">
        <f>'Q1'!M62</f>
        <v>0</v>
      </c>
      <c r="E62" s="22">
        <f>'Q1'!N62</f>
        <v>0</v>
      </c>
      <c r="G62" s="23">
        <f>'Q2'!M62</f>
        <v>0</v>
      </c>
      <c r="H62" s="23">
        <f>'Q2'!N62</f>
        <v>0</v>
      </c>
      <c r="J62" s="23">
        <f>'Q3'!M62</f>
        <v>0</v>
      </c>
      <c r="K62" s="23">
        <f>'Q3'!N62</f>
        <v>0</v>
      </c>
      <c r="M62" s="23">
        <f>'Q4'!M62</f>
        <v>0</v>
      </c>
      <c r="N62" s="23">
        <f>'Q4'!N62</f>
        <v>0</v>
      </c>
      <c r="P62" s="130">
        <f t="shared" si="9"/>
        <v>0</v>
      </c>
      <c r="Q62" s="130">
        <f t="shared" si="9"/>
        <v>0</v>
      </c>
      <c r="R62" s="131">
        <f t="shared" si="10"/>
        <v>0</v>
      </c>
      <c r="S62" s="132" t="str">
        <f t="shared" si="5"/>
        <v>OK</v>
      </c>
      <c r="T62" s="156"/>
    </row>
    <row r="63" spans="1:20" ht="12.75">
      <c r="A63" s="154"/>
      <c r="B63" s="64" t="str">
        <f>CASHFLOW!B64</f>
        <v>Office Equipment</v>
      </c>
      <c r="C63" s="64"/>
      <c r="D63" s="23">
        <f>'Q1'!M63</f>
        <v>0</v>
      </c>
      <c r="E63" s="22">
        <f>'Q1'!N63</f>
        <v>0</v>
      </c>
      <c r="G63" s="23">
        <f>'Q2'!M63</f>
        <v>0</v>
      </c>
      <c r="H63" s="23">
        <f>'Q2'!N63</f>
        <v>0</v>
      </c>
      <c r="J63" s="23">
        <f>'Q3'!M63</f>
        <v>0</v>
      </c>
      <c r="K63" s="23">
        <f>'Q3'!N63</f>
        <v>0</v>
      </c>
      <c r="M63" s="23">
        <f>'Q4'!M63</f>
        <v>0</v>
      </c>
      <c r="N63" s="23">
        <f>'Q4'!N63</f>
        <v>0</v>
      </c>
      <c r="P63" s="130">
        <f t="shared" si="9"/>
        <v>0</v>
      </c>
      <c r="Q63" s="130">
        <f t="shared" si="9"/>
        <v>0</v>
      </c>
      <c r="R63" s="131">
        <f t="shared" si="10"/>
        <v>0</v>
      </c>
      <c r="S63" s="132" t="str">
        <f t="shared" si="5"/>
        <v>OK</v>
      </c>
      <c r="T63" s="156"/>
    </row>
    <row r="64" spans="1:20" ht="12.75">
      <c r="A64" s="154"/>
      <c r="B64" s="64" t="str">
        <f>CASHFLOW!B65</f>
        <v>Other</v>
      </c>
      <c r="C64" s="64"/>
      <c r="D64" s="23">
        <f>'Q1'!M64</f>
        <v>0</v>
      </c>
      <c r="E64" s="22">
        <f>'Q1'!N64</f>
        <v>0</v>
      </c>
      <c r="G64" s="23">
        <f>'Q2'!M64</f>
        <v>0</v>
      </c>
      <c r="H64" s="23">
        <f>'Q2'!N64</f>
        <v>0</v>
      </c>
      <c r="J64" s="23">
        <f>'Q3'!M64</f>
        <v>0</v>
      </c>
      <c r="K64" s="23">
        <f>'Q3'!N64</f>
        <v>0</v>
      </c>
      <c r="M64" s="23">
        <f>'Q4'!M64</f>
        <v>0</v>
      </c>
      <c r="N64" s="23">
        <f>'Q4'!N64</f>
        <v>0</v>
      </c>
      <c r="P64" s="130">
        <f t="shared" si="9"/>
        <v>0</v>
      </c>
      <c r="Q64" s="130">
        <f t="shared" si="9"/>
        <v>0</v>
      </c>
      <c r="R64" s="131">
        <f t="shared" si="10"/>
        <v>0</v>
      </c>
      <c r="S64" s="132" t="str">
        <f t="shared" si="5"/>
        <v>OK</v>
      </c>
      <c r="T64" s="156"/>
    </row>
    <row r="65" spans="1:20" ht="13.5" thickBot="1">
      <c r="A65" s="154"/>
      <c r="B65" s="64" t="str">
        <f>CASHFLOW!B66</f>
        <v>Other</v>
      </c>
      <c r="C65" s="64"/>
      <c r="D65" s="23">
        <f>'Q1'!M65</f>
        <v>0</v>
      </c>
      <c r="E65" s="22">
        <f>'Q1'!N65</f>
        <v>0</v>
      </c>
      <c r="G65" s="23">
        <f>'Q2'!M65</f>
        <v>0</v>
      </c>
      <c r="H65" s="23">
        <f>'Q2'!N65</f>
        <v>0</v>
      </c>
      <c r="J65" s="23">
        <f>'Q3'!M65</f>
        <v>0</v>
      </c>
      <c r="K65" s="23">
        <f>'Q3'!N65</f>
        <v>0</v>
      </c>
      <c r="M65" s="23">
        <f>'Q4'!M65</f>
        <v>0</v>
      </c>
      <c r="N65" s="23">
        <f>'Q4'!N65</f>
        <v>0</v>
      </c>
      <c r="P65" s="130">
        <f t="shared" si="9"/>
        <v>0</v>
      </c>
      <c r="Q65" s="130">
        <f t="shared" si="9"/>
        <v>0</v>
      </c>
      <c r="R65" s="131">
        <f t="shared" si="10"/>
        <v>0</v>
      </c>
      <c r="S65" s="132" t="str">
        <f t="shared" si="5"/>
        <v>OK</v>
      </c>
      <c r="T65" s="156"/>
    </row>
    <row r="66" spans="1:20" ht="13.5" thickBot="1">
      <c r="A66" s="154"/>
      <c r="B66" s="106" t="str">
        <f>CASHFLOW!B67</f>
        <v>Total Administration</v>
      </c>
      <c r="C66" s="106"/>
      <c r="D66" s="112">
        <f>SUM(D53:D65)</f>
        <v>0</v>
      </c>
      <c r="E66" s="109">
        <f>SUM(E53:E65)</f>
        <v>0</v>
      </c>
      <c r="G66" s="112">
        <f>SUM(G53:G65)</f>
        <v>0</v>
      </c>
      <c r="H66" s="109">
        <f>SUM(H53:H65)</f>
        <v>0</v>
      </c>
      <c r="J66" s="112">
        <f>SUM(J53:J65)</f>
        <v>0</v>
      </c>
      <c r="K66" s="109">
        <f>SUM(K53:K65)</f>
        <v>0</v>
      </c>
      <c r="M66" s="112">
        <f>SUM(M53:M65)</f>
        <v>0</v>
      </c>
      <c r="N66" s="109">
        <f>SUM(N53:N65)</f>
        <v>0</v>
      </c>
      <c r="P66" s="112">
        <f>SUM(P53:P65)</f>
        <v>0</v>
      </c>
      <c r="Q66" s="109">
        <f>SUM(Q53:Q65)</f>
        <v>0</v>
      </c>
      <c r="R66" s="134">
        <f>SUM(R53:R65)</f>
        <v>0</v>
      </c>
      <c r="S66" s="167" t="str">
        <f t="shared" si="5"/>
        <v>OK</v>
      </c>
      <c r="T66" s="156"/>
    </row>
    <row r="67" spans="1:20" ht="12.75">
      <c r="A67" s="154"/>
      <c r="B67" s="64" t="str">
        <f>CASHFLOW!B68</f>
        <v>Consumables</v>
      </c>
      <c r="C67" s="64"/>
      <c r="D67" s="23">
        <f>'Q1'!M67</f>
        <v>0</v>
      </c>
      <c r="E67" s="22">
        <f>'Q1'!N67</f>
        <v>0</v>
      </c>
      <c r="G67" s="23">
        <f>'Q2'!M67</f>
        <v>0</v>
      </c>
      <c r="H67" s="23">
        <f>'Q2'!N67</f>
        <v>0</v>
      </c>
      <c r="J67" s="23">
        <f>'Q3'!M67</f>
        <v>0</v>
      </c>
      <c r="K67" s="23">
        <f>'Q3'!N67</f>
        <v>0</v>
      </c>
      <c r="M67" s="23">
        <f>'Q4'!M67</f>
        <v>0</v>
      </c>
      <c r="N67" s="23">
        <f>'Q4'!N67</f>
        <v>0</v>
      </c>
      <c r="P67" s="130">
        <f aca="true" t="shared" si="11" ref="P67:Q72">D67+G67+J67+M67</f>
        <v>0</v>
      </c>
      <c r="Q67" s="130">
        <f t="shared" si="11"/>
        <v>0</v>
      </c>
      <c r="R67" s="131">
        <f aca="true" t="shared" si="12" ref="R67:R72">P67-Q67</f>
        <v>0</v>
      </c>
      <c r="S67" s="132" t="str">
        <f t="shared" si="5"/>
        <v>OK</v>
      </c>
      <c r="T67" s="156"/>
    </row>
    <row r="68" spans="1:20" ht="12.75">
      <c r="A68" s="154"/>
      <c r="B68" s="64" t="str">
        <f>CASHFLOW!B69</f>
        <v>Visits &amp; Trips out </v>
      </c>
      <c r="C68" s="64"/>
      <c r="D68" s="23">
        <f>'Q1'!M68</f>
        <v>0</v>
      </c>
      <c r="E68" s="22">
        <f>'Q1'!N68</f>
        <v>0</v>
      </c>
      <c r="G68" s="23">
        <f>'Q2'!M68</f>
        <v>0</v>
      </c>
      <c r="H68" s="23">
        <f>'Q2'!N68</f>
        <v>0</v>
      </c>
      <c r="J68" s="23">
        <f>'Q3'!M68</f>
        <v>0</v>
      </c>
      <c r="K68" s="23">
        <f>'Q3'!N68</f>
        <v>0</v>
      </c>
      <c r="M68" s="23">
        <f>'Q4'!M68</f>
        <v>0</v>
      </c>
      <c r="N68" s="23">
        <f>'Q4'!N68</f>
        <v>0</v>
      </c>
      <c r="P68" s="130">
        <f t="shared" si="11"/>
        <v>0</v>
      </c>
      <c r="Q68" s="130">
        <f t="shared" si="11"/>
        <v>0</v>
      </c>
      <c r="R68" s="131">
        <f t="shared" si="12"/>
        <v>0</v>
      </c>
      <c r="S68" s="132" t="str">
        <f t="shared" si="5"/>
        <v>OK</v>
      </c>
      <c r="T68" s="156"/>
    </row>
    <row r="69" spans="1:20" ht="12.75">
      <c r="A69" s="154"/>
      <c r="B69" s="64" t="str">
        <f>CASHFLOW!B70</f>
        <v>Catering</v>
      </c>
      <c r="C69" s="64"/>
      <c r="D69" s="23">
        <f>'Q1'!M69</f>
        <v>0</v>
      </c>
      <c r="E69" s="22">
        <f>'Q1'!N69</f>
        <v>0</v>
      </c>
      <c r="G69" s="23">
        <f>'Q2'!M69</f>
        <v>0</v>
      </c>
      <c r="H69" s="23">
        <f>'Q2'!N69</f>
        <v>0</v>
      </c>
      <c r="J69" s="23">
        <f>'Q3'!M69</f>
        <v>0</v>
      </c>
      <c r="K69" s="23">
        <f>'Q3'!N69</f>
        <v>0</v>
      </c>
      <c r="M69" s="23">
        <f>'Q4'!M69</f>
        <v>0</v>
      </c>
      <c r="N69" s="23">
        <f>'Q4'!N69</f>
        <v>0</v>
      </c>
      <c r="P69" s="130">
        <f t="shared" si="11"/>
        <v>0</v>
      </c>
      <c r="Q69" s="130">
        <f t="shared" si="11"/>
        <v>0</v>
      </c>
      <c r="R69" s="131">
        <f t="shared" si="12"/>
        <v>0</v>
      </c>
      <c r="S69" s="132" t="str">
        <f t="shared" si="5"/>
        <v>OK</v>
      </c>
      <c r="T69" s="156"/>
    </row>
    <row r="70" spans="1:20" ht="12.75">
      <c r="A70" s="154"/>
      <c r="B70" s="64" t="str">
        <f>CASHFLOW!B71</f>
        <v>Misc / Sundries</v>
      </c>
      <c r="C70" s="64"/>
      <c r="D70" s="23">
        <f>'Q1'!M70</f>
        <v>0</v>
      </c>
      <c r="E70" s="22">
        <f>'Q1'!N70</f>
        <v>0</v>
      </c>
      <c r="G70" s="23">
        <f>'Q2'!M70</f>
        <v>0</v>
      </c>
      <c r="H70" s="23">
        <f>'Q2'!N70</f>
        <v>0</v>
      </c>
      <c r="J70" s="23">
        <f>'Q3'!M70</f>
        <v>0</v>
      </c>
      <c r="K70" s="23">
        <f>'Q3'!N70</f>
        <v>0</v>
      </c>
      <c r="M70" s="23">
        <f>'Q4'!M70</f>
        <v>0</v>
      </c>
      <c r="N70" s="23">
        <f>'Q4'!N70</f>
        <v>0</v>
      </c>
      <c r="P70" s="130">
        <f t="shared" si="11"/>
        <v>0</v>
      </c>
      <c r="Q70" s="130">
        <f t="shared" si="11"/>
        <v>0</v>
      </c>
      <c r="R70" s="131">
        <f t="shared" si="12"/>
        <v>0</v>
      </c>
      <c r="S70" s="132" t="str">
        <f t="shared" si="5"/>
        <v>OK</v>
      </c>
      <c r="T70" s="156"/>
    </row>
    <row r="71" spans="1:20" ht="12.75">
      <c r="A71" s="154"/>
      <c r="B71" s="64" t="str">
        <f>CASHFLOW!B72</f>
        <v>Repairs &amp; renewals</v>
      </c>
      <c r="C71" s="64"/>
      <c r="D71" s="23">
        <f>'Q1'!M71</f>
        <v>0</v>
      </c>
      <c r="E71" s="22">
        <f>'Q1'!N71</f>
        <v>0</v>
      </c>
      <c r="G71" s="23">
        <f>'Q2'!M71</f>
        <v>0</v>
      </c>
      <c r="H71" s="23">
        <f>'Q2'!N71</f>
        <v>0</v>
      </c>
      <c r="J71" s="23">
        <f>'Q3'!M71</f>
        <v>0</v>
      </c>
      <c r="K71" s="23">
        <f>'Q3'!N71</f>
        <v>0</v>
      </c>
      <c r="M71" s="23">
        <f>'Q4'!M71</f>
        <v>0</v>
      </c>
      <c r="N71" s="23">
        <f>'Q4'!N71</f>
        <v>0</v>
      </c>
      <c r="P71" s="130">
        <f t="shared" si="11"/>
        <v>0</v>
      </c>
      <c r="Q71" s="130">
        <f t="shared" si="11"/>
        <v>0</v>
      </c>
      <c r="R71" s="131">
        <f t="shared" si="12"/>
        <v>0</v>
      </c>
      <c r="S71" s="132" t="str">
        <f t="shared" si="5"/>
        <v>OK</v>
      </c>
      <c r="T71" s="156"/>
    </row>
    <row r="72" spans="1:20" ht="13.5" thickBot="1">
      <c r="A72" s="154"/>
      <c r="B72" s="64" t="str">
        <f>CASHFLOW!B73</f>
        <v>Other</v>
      </c>
      <c r="C72" s="64"/>
      <c r="D72" s="23">
        <f>'Q1'!M72</f>
        <v>0</v>
      </c>
      <c r="E72" s="22">
        <f>'Q1'!N72</f>
        <v>0</v>
      </c>
      <c r="G72" s="23">
        <f>'Q2'!M72</f>
        <v>0</v>
      </c>
      <c r="H72" s="23">
        <f>'Q2'!N72</f>
        <v>0</v>
      </c>
      <c r="J72" s="23">
        <f>'Q3'!M72</f>
        <v>0</v>
      </c>
      <c r="K72" s="23">
        <f>'Q3'!N72</f>
        <v>0</v>
      </c>
      <c r="M72" s="23">
        <f>'Q4'!M72</f>
        <v>0</v>
      </c>
      <c r="N72" s="23">
        <f>'Q4'!N72</f>
        <v>0</v>
      </c>
      <c r="P72" s="130">
        <f t="shared" si="11"/>
        <v>0</v>
      </c>
      <c r="Q72" s="130">
        <f t="shared" si="11"/>
        <v>0</v>
      </c>
      <c r="R72" s="131">
        <f t="shared" si="12"/>
        <v>0</v>
      </c>
      <c r="S72" s="132" t="str">
        <f t="shared" si="5"/>
        <v>OK</v>
      </c>
      <c r="T72" s="156"/>
    </row>
    <row r="73" spans="1:20" ht="13.5" thickBot="1">
      <c r="A73" s="154"/>
      <c r="B73" s="106" t="str">
        <f>CASHFLOW!B74</f>
        <v>Total Activity &amp; Material Costs</v>
      </c>
      <c r="C73" s="106"/>
      <c r="D73" s="112">
        <f>SUM(D67:D72)</f>
        <v>0</v>
      </c>
      <c r="E73" s="112">
        <f>SUM(E67:E72)</f>
        <v>0</v>
      </c>
      <c r="G73" s="112">
        <f>SUM(G67:G72)</f>
        <v>0</v>
      </c>
      <c r="H73" s="112">
        <f>SUM(H67:H72)</f>
        <v>0</v>
      </c>
      <c r="J73" s="112">
        <f>SUM(J67:J72)</f>
        <v>0</v>
      </c>
      <c r="K73" s="112">
        <f>SUM(K67:K72)</f>
        <v>0</v>
      </c>
      <c r="M73" s="112">
        <f>SUM(M67:M72)</f>
        <v>0</v>
      </c>
      <c r="N73" s="112">
        <f>SUM(N67:N72)</f>
        <v>0</v>
      </c>
      <c r="P73" s="112">
        <f>SUM(P67:P72)</f>
        <v>0</v>
      </c>
      <c r="Q73" s="112">
        <f>SUM(Q67:Q72)</f>
        <v>0</v>
      </c>
      <c r="R73" s="112">
        <f>SUM(R67:R72)</f>
        <v>0</v>
      </c>
      <c r="S73" s="167" t="str">
        <f t="shared" si="5"/>
        <v>OK</v>
      </c>
      <c r="T73" s="156"/>
    </row>
    <row r="74" spans="1:20" ht="12.75">
      <c r="A74" s="154"/>
      <c r="B74" s="64" t="str">
        <f>CASHFLOW!B75</f>
        <v>Volunteer Subsistence</v>
      </c>
      <c r="C74" s="64"/>
      <c r="D74" s="23">
        <f>'Q1'!M74</f>
        <v>0</v>
      </c>
      <c r="E74" s="22">
        <f>'Q1'!N74</f>
        <v>0</v>
      </c>
      <c r="G74" s="23">
        <f>'Q2'!M74</f>
        <v>0</v>
      </c>
      <c r="H74" s="23">
        <f>'Q2'!N74</f>
        <v>0</v>
      </c>
      <c r="J74" s="23">
        <f>'Q3'!M74</f>
        <v>0</v>
      </c>
      <c r="K74" s="23">
        <f>'Q3'!N74</f>
        <v>0</v>
      </c>
      <c r="M74" s="23">
        <f>'Q4'!M74</f>
        <v>0</v>
      </c>
      <c r="N74" s="23">
        <f>'Q4'!N74</f>
        <v>0</v>
      </c>
      <c r="P74" s="130">
        <f>D74+G74+J74+M74</f>
        <v>0</v>
      </c>
      <c r="Q74" s="130">
        <f>E74+H74+K74+N74</f>
        <v>0</v>
      </c>
      <c r="R74" s="131">
        <f>P74-Q74</f>
        <v>0</v>
      </c>
      <c r="S74" s="132" t="str">
        <f t="shared" si="5"/>
        <v>OK</v>
      </c>
      <c r="T74" s="156"/>
    </row>
    <row r="75" spans="1:20" ht="13.5" thickBot="1">
      <c r="A75" s="154"/>
      <c r="B75" s="64" t="str">
        <f>CASHFLOW!B76</f>
        <v>Volunteer Travel</v>
      </c>
      <c r="C75" s="64"/>
      <c r="D75" s="23">
        <f>'Q1'!M75</f>
        <v>0</v>
      </c>
      <c r="E75" s="22">
        <f>'Q1'!N75</f>
        <v>0</v>
      </c>
      <c r="G75" s="23">
        <f>'Q2'!M75</f>
        <v>0</v>
      </c>
      <c r="H75" s="23">
        <f>'Q2'!N75</f>
        <v>0</v>
      </c>
      <c r="J75" s="23">
        <f>'Q3'!M75</f>
        <v>0</v>
      </c>
      <c r="K75" s="23">
        <f>'Q3'!N75</f>
        <v>0</v>
      </c>
      <c r="M75" s="23">
        <f>'Q4'!M75</f>
        <v>0</v>
      </c>
      <c r="N75" s="23">
        <f>'Q4'!N75</f>
        <v>0</v>
      </c>
      <c r="P75" s="130">
        <f>D75+G75+J75+M75</f>
        <v>0</v>
      </c>
      <c r="Q75" s="130">
        <f>E75+H75+K75+N75</f>
        <v>0</v>
      </c>
      <c r="R75" s="131">
        <f>P75-Q75</f>
        <v>0</v>
      </c>
      <c r="S75" s="132" t="str">
        <f t="shared" si="5"/>
        <v>OK</v>
      </c>
      <c r="T75" s="156"/>
    </row>
    <row r="76" spans="1:20" ht="13.5" thickBot="1">
      <c r="A76" s="154"/>
      <c r="B76" s="106" t="str">
        <f>CASHFLOW!B77</f>
        <v> Total Volunteer Costs</v>
      </c>
      <c r="C76" s="106"/>
      <c r="D76" s="112">
        <f>SUM(D74:D75)</f>
        <v>0</v>
      </c>
      <c r="E76" s="112">
        <f>SUM(E74:E75)</f>
        <v>0</v>
      </c>
      <c r="G76" s="112">
        <f>SUM(G74:G75)</f>
        <v>0</v>
      </c>
      <c r="H76" s="112">
        <f>SUM(H74:H75)</f>
        <v>0</v>
      </c>
      <c r="J76" s="112">
        <f>SUM(J74:J75)</f>
        <v>0</v>
      </c>
      <c r="K76" s="112">
        <f>SUM(K74:K75)</f>
        <v>0</v>
      </c>
      <c r="M76" s="112">
        <f>SUM(M74:M75)</f>
        <v>0</v>
      </c>
      <c r="N76" s="112">
        <f>SUM(N74:N75)</f>
        <v>0</v>
      </c>
      <c r="P76" s="112">
        <f>SUM(P74:P75)</f>
        <v>0</v>
      </c>
      <c r="Q76" s="112">
        <f>SUM(Q74:Q75)</f>
        <v>0</v>
      </c>
      <c r="R76" s="112">
        <f>SUM(R74:R75)</f>
        <v>0</v>
      </c>
      <c r="S76" s="167" t="str">
        <f t="shared" si="5"/>
        <v>OK</v>
      </c>
      <c r="T76" s="156"/>
    </row>
    <row r="77" spans="1:20" ht="12.75">
      <c r="A77" s="154"/>
      <c r="B77" s="64" t="str">
        <f>CASHFLOW!B78</f>
        <v>Advertising / Promotions</v>
      </c>
      <c r="C77" s="64"/>
      <c r="D77" s="23">
        <f>'Q1'!M77</f>
        <v>0</v>
      </c>
      <c r="E77" s="22">
        <f>'Q1'!N77</f>
        <v>0</v>
      </c>
      <c r="G77" s="23">
        <f>'Q2'!M77</f>
        <v>0</v>
      </c>
      <c r="H77" s="23">
        <f>'Q2'!N77</f>
        <v>0</v>
      </c>
      <c r="J77" s="23">
        <f>'Q3'!M77</f>
        <v>0</v>
      </c>
      <c r="K77" s="23">
        <f>'Q3'!N77</f>
        <v>0</v>
      </c>
      <c r="M77" s="23">
        <f>'Q4'!M77</f>
        <v>0</v>
      </c>
      <c r="N77" s="23">
        <f>'Q4'!N77</f>
        <v>0</v>
      </c>
      <c r="P77" s="130">
        <f>D77+G77+J77+M77</f>
        <v>0</v>
      </c>
      <c r="Q77" s="130">
        <f>E77+H77+K77+N77</f>
        <v>0</v>
      </c>
      <c r="R77" s="131">
        <f>P77-Q77</f>
        <v>0</v>
      </c>
      <c r="S77" s="132" t="str">
        <f t="shared" si="5"/>
        <v>OK</v>
      </c>
      <c r="T77" s="156"/>
    </row>
    <row r="78" spans="1:20" ht="13.5" thickBot="1">
      <c r="A78" s="154"/>
      <c r="B78" s="64" t="str">
        <f>CASHFLOW!B79</f>
        <v>Market Research</v>
      </c>
      <c r="C78" s="64"/>
      <c r="D78" s="23">
        <f>'Q1'!M78</f>
        <v>0</v>
      </c>
      <c r="E78" s="22">
        <f>'Q1'!N78</f>
        <v>0</v>
      </c>
      <c r="G78" s="23">
        <f>'Q2'!M78</f>
        <v>0</v>
      </c>
      <c r="H78" s="23">
        <f>'Q2'!N78</f>
        <v>0</v>
      </c>
      <c r="J78" s="23">
        <f>'Q3'!M78</f>
        <v>0</v>
      </c>
      <c r="K78" s="23">
        <f>'Q3'!N78</f>
        <v>0</v>
      </c>
      <c r="M78" s="23">
        <f>'Q4'!M78</f>
        <v>0</v>
      </c>
      <c r="N78" s="23">
        <f>'Q4'!N78</f>
        <v>0</v>
      </c>
      <c r="P78" s="130">
        <f>D78+G78+J78+M78</f>
        <v>0</v>
      </c>
      <c r="Q78" s="130">
        <f>E78+H78+K78+N78</f>
        <v>0</v>
      </c>
      <c r="R78" s="131">
        <f>P78-Q78</f>
        <v>0</v>
      </c>
      <c r="S78" s="132" t="str">
        <f t="shared" si="5"/>
        <v>OK</v>
      </c>
      <c r="T78" s="156"/>
    </row>
    <row r="79" spans="1:20" ht="13.5" thickBot="1">
      <c r="A79" s="154"/>
      <c r="B79" s="106" t="str">
        <f>CASHFLOW!B80</f>
        <v>Total Advertising</v>
      </c>
      <c r="C79" s="106"/>
      <c r="D79" s="112">
        <f>SUM(D77:D78)</f>
        <v>0</v>
      </c>
      <c r="E79" s="112">
        <f>SUM(E77:E78)</f>
        <v>0</v>
      </c>
      <c r="G79" s="112">
        <f>SUM(G77:G78)</f>
        <v>0</v>
      </c>
      <c r="H79" s="112">
        <f>SUM(H77:H78)</f>
        <v>0</v>
      </c>
      <c r="J79" s="112">
        <f>SUM(J77:J78)</f>
        <v>0</v>
      </c>
      <c r="K79" s="112">
        <f>SUM(K77:K78)</f>
        <v>0</v>
      </c>
      <c r="M79" s="112">
        <f>SUM(M77:M78)</f>
        <v>0</v>
      </c>
      <c r="N79" s="112">
        <f>SUM(N77:N78)</f>
        <v>0</v>
      </c>
      <c r="P79" s="112">
        <f>SUM(P77:P78)</f>
        <v>0</v>
      </c>
      <c r="Q79" s="112">
        <f>SUM(Q77:Q78)</f>
        <v>0</v>
      </c>
      <c r="R79" s="112">
        <f>SUM(R77:R78)</f>
        <v>0</v>
      </c>
      <c r="S79" s="167" t="str">
        <f t="shared" si="5"/>
        <v>OK</v>
      </c>
      <c r="T79" s="156"/>
    </row>
    <row r="80" spans="1:20" ht="12.75">
      <c r="A80" s="154"/>
      <c r="B80" s="64" t="str">
        <f>CASHFLOW!B81</f>
        <v>Vehicle Tax</v>
      </c>
      <c r="C80" s="64"/>
      <c r="D80" s="23">
        <f>'Q1'!M80</f>
        <v>0</v>
      </c>
      <c r="E80" s="22">
        <f>'Q1'!N80</f>
        <v>0</v>
      </c>
      <c r="G80" s="23">
        <f>'Q2'!M80</f>
        <v>0</v>
      </c>
      <c r="H80" s="23">
        <f>'Q2'!N80</f>
        <v>0</v>
      </c>
      <c r="J80" s="23">
        <f>'Q3'!M80</f>
        <v>0</v>
      </c>
      <c r="K80" s="23">
        <f>'Q3'!N80</f>
        <v>0</v>
      </c>
      <c r="M80" s="23">
        <f>'Q4'!M80</f>
        <v>0</v>
      </c>
      <c r="N80" s="23">
        <f>'Q4'!N80</f>
        <v>0</v>
      </c>
      <c r="P80" s="130">
        <f aca="true" t="shared" si="13" ref="P80:Q86">D80+G80+J80+M80</f>
        <v>0</v>
      </c>
      <c r="Q80" s="130">
        <f t="shared" si="13"/>
        <v>0</v>
      </c>
      <c r="R80" s="131">
        <f aca="true" t="shared" si="14" ref="R80:R86">P80-Q80</f>
        <v>0</v>
      </c>
      <c r="S80" s="132" t="str">
        <f t="shared" si="5"/>
        <v>OK</v>
      </c>
      <c r="T80" s="156"/>
    </row>
    <row r="81" spans="1:20" ht="12.75">
      <c r="A81" s="154"/>
      <c r="B81" s="64" t="str">
        <f>CASHFLOW!B82</f>
        <v>Insurance</v>
      </c>
      <c r="C81" s="64"/>
      <c r="D81" s="23">
        <f>'Q1'!M81</f>
        <v>0</v>
      </c>
      <c r="E81" s="22">
        <f>'Q1'!N81</f>
        <v>0</v>
      </c>
      <c r="G81" s="23">
        <f>'Q2'!M81</f>
        <v>0</v>
      </c>
      <c r="H81" s="23">
        <f>'Q2'!N81</f>
        <v>0</v>
      </c>
      <c r="J81" s="23">
        <f>'Q3'!M81</f>
        <v>0</v>
      </c>
      <c r="K81" s="23">
        <f>'Q3'!N81</f>
        <v>0</v>
      </c>
      <c r="M81" s="23">
        <f>'Q4'!M81</f>
        <v>0</v>
      </c>
      <c r="N81" s="23">
        <f>'Q4'!N81</f>
        <v>0</v>
      </c>
      <c r="P81" s="130">
        <f t="shared" si="13"/>
        <v>0</v>
      </c>
      <c r="Q81" s="130">
        <f t="shared" si="13"/>
        <v>0</v>
      </c>
      <c r="R81" s="131">
        <f t="shared" si="14"/>
        <v>0</v>
      </c>
      <c r="S81" s="132" t="str">
        <f t="shared" si="5"/>
        <v>OK</v>
      </c>
      <c r="T81" s="156"/>
    </row>
    <row r="82" spans="1:20" ht="12.75">
      <c r="A82" s="154"/>
      <c r="B82" s="64" t="str">
        <f>CASHFLOW!B83</f>
        <v>Petrol / Oil</v>
      </c>
      <c r="C82" s="64"/>
      <c r="D82" s="23">
        <f>'Q1'!M82</f>
        <v>0</v>
      </c>
      <c r="E82" s="22">
        <f>'Q1'!N82</f>
        <v>0</v>
      </c>
      <c r="G82" s="23">
        <f>'Q2'!M82</f>
        <v>0</v>
      </c>
      <c r="H82" s="23">
        <f>'Q2'!N82</f>
        <v>0</v>
      </c>
      <c r="J82" s="23">
        <f>'Q3'!M82</f>
        <v>0</v>
      </c>
      <c r="K82" s="23">
        <f>'Q3'!N82</f>
        <v>0</v>
      </c>
      <c r="M82" s="23">
        <f>'Q4'!M82</f>
        <v>0</v>
      </c>
      <c r="N82" s="23">
        <f>'Q4'!N82</f>
        <v>0</v>
      </c>
      <c r="P82" s="130">
        <f t="shared" si="13"/>
        <v>0</v>
      </c>
      <c r="Q82" s="130">
        <f t="shared" si="13"/>
        <v>0</v>
      </c>
      <c r="R82" s="131">
        <f t="shared" si="14"/>
        <v>0</v>
      </c>
      <c r="S82" s="132" t="str">
        <f t="shared" si="5"/>
        <v>OK</v>
      </c>
      <c r="T82" s="156"/>
    </row>
    <row r="83" spans="1:20" ht="12.75">
      <c r="A83" s="154"/>
      <c r="B83" s="64" t="str">
        <f>CASHFLOW!B84</f>
        <v>Vehicle Maintenance / MOT</v>
      </c>
      <c r="C83" s="64"/>
      <c r="D83" s="23">
        <f>'Q1'!M83</f>
        <v>0</v>
      </c>
      <c r="E83" s="22">
        <f>'Q1'!N83</f>
        <v>0</v>
      </c>
      <c r="G83" s="23">
        <f>'Q2'!M83</f>
        <v>0</v>
      </c>
      <c r="H83" s="23">
        <f>'Q2'!N83</f>
        <v>0</v>
      </c>
      <c r="J83" s="23">
        <f>'Q3'!M83</f>
        <v>0</v>
      </c>
      <c r="K83" s="23">
        <f>'Q3'!N83</f>
        <v>0</v>
      </c>
      <c r="M83" s="23">
        <f>'Q4'!M83</f>
        <v>0</v>
      </c>
      <c r="N83" s="23">
        <f>'Q4'!N83</f>
        <v>0</v>
      </c>
      <c r="P83" s="130">
        <f t="shared" si="13"/>
        <v>0</v>
      </c>
      <c r="Q83" s="130">
        <f t="shared" si="13"/>
        <v>0</v>
      </c>
      <c r="R83" s="131">
        <f t="shared" si="14"/>
        <v>0</v>
      </c>
      <c r="S83" s="132" t="str">
        <f t="shared" si="5"/>
        <v>OK</v>
      </c>
      <c r="T83" s="156"/>
    </row>
    <row r="84" spans="1:20" ht="12.75">
      <c r="A84" s="154"/>
      <c r="B84" s="64" t="str">
        <f>CASHFLOW!B85</f>
        <v>Mileage Costs Paid</v>
      </c>
      <c r="C84" s="64"/>
      <c r="D84" s="23">
        <f>'Q1'!M84</f>
        <v>0</v>
      </c>
      <c r="E84" s="22">
        <f>'Q1'!N84</f>
        <v>0</v>
      </c>
      <c r="G84" s="23">
        <f>'Q2'!M84</f>
        <v>0</v>
      </c>
      <c r="H84" s="23">
        <f>'Q2'!N84</f>
        <v>0</v>
      </c>
      <c r="J84" s="23">
        <f>'Q3'!M84</f>
        <v>0</v>
      </c>
      <c r="K84" s="23">
        <f>'Q3'!N84</f>
        <v>0</v>
      </c>
      <c r="M84" s="23">
        <f>'Q4'!M84</f>
        <v>0</v>
      </c>
      <c r="N84" s="23">
        <f>'Q4'!N84</f>
        <v>0</v>
      </c>
      <c r="P84" s="130">
        <f t="shared" si="13"/>
        <v>0</v>
      </c>
      <c r="Q84" s="130">
        <f t="shared" si="13"/>
        <v>0</v>
      </c>
      <c r="R84" s="131">
        <f t="shared" si="14"/>
        <v>0</v>
      </c>
      <c r="S84" s="132" t="str">
        <f t="shared" si="5"/>
        <v>OK</v>
      </c>
      <c r="T84" s="156"/>
    </row>
    <row r="85" spans="1:20" ht="12.75">
      <c r="A85" s="154"/>
      <c r="B85" s="64" t="str">
        <f>CASHFLOW!B86</f>
        <v>Other Travel costs</v>
      </c>
      <c r="C85" s="64"/>
      <c r="D85" s="23">
        <f>'Q1'!M85</f>
        <v>0</v>
      </c>
      <c r="E85" s="22">
        <f>'Q1'!N85</f>
        <v>0</v>
      </c>
      <c r="G85" s="23">
        <f>'Q2'!M85</f>
        <v>0</v>
      </c>
      <c r="H85" s="23">
        <f>'Q2'!N85</f>
        <v>0</v>
      </c>
      <c r="J85" s="23">
        <f>'Q3'!M85</f>
        <v>0</v>
      </c>
      <c r="K85" s="23">
        <f>'Q3'!N85</f>
        <v>0</v>
      </c>
      <c r="M85" s="23">
        <f>'Q4'!M85</f>
        <v>0</v>
      </c>
      <c r="N85" s="23">
        <f>'Q4'!N85</f>
        <v>0</v>
      </c>
      <c r="P85" s="130">
        <f t="shared" si="13"/>
        <v>0</v>
      </c>
      <c r="Q85" s="130">
        <f t="shared" si="13"/>
        <v>0</v>
      </c>
      <c r="R85" s="131">
        <f t="shared" si="14"/>
        <v>0</v>
      </c>
      <c r="S85" s="132" t="str">
        <f t="shared" si="5"/>
        <v>OK</v>
      </c>
      <c r="T85" s="156"/>
    </row>
    <row r="86" spans="1:20" ht="13.5" thickBot="1">
      <c r="A86" s="154"/>
      <c r="B86" s="64" t="str">
        <f>CASHFLOW!B87</f>
        <v>Other</v>
      </c>
      <c r="C86" s="64"/>
      <c r="D86" s="23">
        <f>'Q1'!M86</f>
        <v>0</v>
      </c>
      <c r="E86" s="22">
        <f>'Q1'!N86</f>
        <v>0</v>
      </c>
      <c r="G86" s="23">
        <f>'Q2'!M86</f>
        <v>0</v>
      </c>
      <c r="H86" s="23">
        <f>'Q2'!N86</f>
        <v>0</v>
      </c>
      <c r="J86" s="23">
        <f>'Q3'!M86</f>
        <v>0</v>
      </c>
      <c r="K86" s="23">
        <f>'Q3'!N86</f>
        <v>0</v>
      </c>
      <c r="M86" s="23">
        <f>'Q4'!M86</f>
        <v>0</v>
      </c>
      <c r="N86" s="23">
        <f>'Q4'!N86</f>
        <v>0</v>
      </c>
      <c r="P86" s="130">
        <f t="shared" si="13"/>
        <v>0</v>
      </c>
      <c r="Q86" s="130">
        <f t="shared" si="13"/>
        <v>0</v>
      </c>
      <c r="R86" s="131">
        <f t="shared" si="14"/>
        <v>0</v>
      </c>
      <c r="S86" s="132" t="str">
        <f t="shared" si="5"/>
        <v>OK</v>
      </c>
      <c r="T86" s="156"/>
    </row>
    <row r="87" spans="1:20" ht="13.5" thickBot="1">
      <c r="A87" s="154"/>
      <c r="B87" s="106" t="str">
        <f>CASHFLOW!B88</f>
        <v>Total Transport</v>
      </c>
      <c r="C87" s="106"/>
      <c r="D87" s="112">
        <f>SUM(D80:D86)</f>
        <v>0</v>
      </c>
      <c r="E87" s="109">
        <f>SUM(E80:E86)</f>
        <v>0</v>
      </c>
      <c r="G87" s="112">
        <f>SUM(G80:G86)</f>
        <v>0</v>
      </c>
      <c r="H87" s="109">
        <f>SUM(H80:H86)</f>
        <v>0</v>
      </c>
      <c r="J87" s="112">
        <f>SUM(J80:J86)</f>
        <v>0</v>
      </c>
      <c r="K87" s="109">
        <f>SUM(K80:K86)</f>
        <v>0</v>
      </c>
      <c r="M87" s="112">
        <f>SUM(M80:M86)</f>
        <v>0</v>
      </c>
      <c r="N87" s="109">
        <f>SUM(N80:N86)</f>
        <v>0</v>
      </c>
      <c r="P87" s="112">
        <f>SUM(P80:P86)</f>
        <v>0</v>
      </c>
      <c r="Q87" s="109">
        <f>SUM(Q80:Q86)</f>
        <v>0</v>
      </c>
      <c r="R87" s="134">
        <f>SUM(R80:R86)</f>
        <v>0</v>
      </c>
      <c r="S87" s="167" t="str">
        <f t="shared" si="5"/>
        <v>OK</v>
      </c>
      <c r="T87" s="156"/>
    </row>
    <row r="88" spans="1:20" ht="12.75">
      <c r="A88" s="154"/>
      <c r="B88" s="64" t="str">
        <f>CASHFLOW!B89</f>
        <v>Quality Assurance</v>
      </c>
      <c r="C88" s="64"/>
      <c r="D88" s="23">
        <f>'Q1'!M88</f>
        <v>0</v>
      </c>
      <c r="E88" s="22">
        <f>'Q1'!N88</f>
        <v>0</v>
      </c>
      <c r="G88" s="23">
        <f>'Q2'!M88</f>
        <v>0</v>
      </c>
      <c r="H88" s="23">
        <f>'Q2'!N88</f>
        <v>0</v>
      </c>
      <c r="J88" s="23">
        <f>'Q3'!M88</f>
        <v>0</v>
      </c>
      <c r="K88" s="23">
        <f>'Q3'!N88</f>
        <v>0</v>
      </c>
      <c r="M88" s="23">
        <f>'Q4'!M88</f>
        <v>0</v>
      </c>
      <c r="N88" s="23">
        <f>'Q4'!N88</f>
        <v>0</v>
      </c>
      <c r="P88" s="130">
        <f aca="true" t="shared" si="15" ref="P88:Q90">D88+G88+J88+M88</f>
        <v>0</v>
      </c>
      <c r="Q88" s="130">
        <f t="shared" si="15"/>
        <v>0</v>
      </c>
      <c r="R88" s="131">
        <f>P88-Q88</f>
        <v>0</v>
      </c>
      <c r="S88" s="132" t="str">
        <f t="shared" si="5"/>
        <v>OK</v>
      </c>
      <c r="T88" s="156"/>
    </row>
    <row r="89" spans="1:20" ht="12.75">
      <c r="A89" s="154"/>
      <c r="B89" s="64" t="str">
        <f>CASHFLOW!B90</f>
        <v>I</v>
      </c>
      <c r="C89" s="64"/>
      <c r="D89" s="23">
        <f>'Q1'!M89</f>
        <v>0</v>
      </c>
      <c r="E89" s="22">
        <f>'Q1'!N89</f>
        <v>0</v>
      </c>
      <c r="G89" s="23">
        <f>'Q2'!M89</f>
        <v>0</v>
      </c>
      <c r="H89" s="23">
        <f>'Q2'!N89</f>
        <v>0</v>
      </c>
      <c r="J89" s="23">
        <f>'Q3'!M89</f>
        <v>0</v>
      </c>
      <c r="K89" s="23">
        <f>'Q3'!N89</f>
        <v>0</v>
      </c>
      <c r="M89" s="23">
        <f>'Q4'!M89</f>
        <v>0</v>
      </c>
      <c r="N89" s="23">
        <f>'Q4'!N89</f>
        <v>0</v>
      </c>
      <c r="P89" s="130">
        <f t="shared" si="15"/>
        <v>0</v>
      </c>
      <c r="Q89" s="130">
        <f t="shared" si="15"/>
        <v>0</v>
      </c>
      <c r="R89" s="131">
        <f>P89-Q89</f>
        <v>0</v>
      </c>
      <c r="S89" s="132" t="str">
        <f t="shared" si="5"/>
        <v>OK</v>
      </c>
      <c r="T89" s="156"/>
    </row>
    <row r="90" spans="1:20" ht="13.5" thickBot="1">
      <c r="A90" s="154"/>
      <c r="B90" s="64" t="str">
        <f>CASHFLOW!B91</f>
        <v>ii</v>
      </c>
      <c r="C90" s="64"/>
      <c r="D90" s="23">
        <f>'Q1'!M90</f>
        <v>0</v>
      </c>
      <c r="E90" s="22">
        <f>'Q1'!N90</f>
        <v>0</v>
      </c>
      <c r="G90" s="23">
        <f>'Q2'!M90</f>
        <v>0</v>
      </c>
      <c r="H90" s="23">
        <f>'Q2'!N90</f>
        <v>0</v>
      </c>
      <c r="J90" s="23">
        <f>'Q3'!M90</f>
        <v>0</v>
      </c>
      <c r="K90" s="23">
        <f>'Q3'!N90</f>
        <v>0</v>
      </c>
      <c r="M90" s="23">
        <f>'Q4'!M90</f>
        <v>0</v>
      </c>
      <c r="N90" s="23">
        <f>'Q4'!N90</f>
        <v>0</v>
      </c>
      <c r="P90" s="130">
        <f t="shared" si="15"/>
        <v>0</v>
      </c>
      <c r="Q90" s="130">
        <f t="shared" si="15"/>
        <v>0</v>
      </c>
      <c r="R90" s="131">
        <f>P90-Q90</f>
        <v>0</v>
      </c>
      <c r="S90" s="132" t="str">
        <f t="shared" si="5"/>
        <v>OK</v>
      </c>
      <c r="T90" s="156"/>
    </row>
    <row r="91" spans="1:20" ht="13.5" thickBot="1">
      <c r="A91" s="154"/>
      <c r="B91" s="106" t="str">
        <f>CASHFLOW!B92</f>
        <v>Total Quality Assurance</v>
      </c>
      <c r="C91" s="106"/>
      <c r="D91" s="112">
        <f>SUM(D88:D90)</f>
        <v>0</v>
      </c>
      <c r="E91" s="109">
        <f>SUM(E88:E90)</f>
        <v>0</v>
      </c>
      <c r="G91" s="112">
        <f>SUM(G88:G90)</f>
        <v>0</v>
      </c>
      <c r="H91" s="109">
        <f>SUM(H88:H90)</f>
        <v>0</v>
      </c>
      <c r="J91" s="112">
        <f>SUM(J88:J90)</f>
        <v>0</v>
      </c>
      <c r="K91" s="109">
        <f>SUM(K88:K90)</f>
        <v>0</v>
      </c>
      <c r="M91" s="112">
        <f>SUM(M88:M90)</f>
        <v>0</v>
      </c>
      <c r="N91" s="109">
        <f>SUM(N88:N90)</f>
        <v>0</v>
      </c>
      <c r="P91" s="112">
        <f>SUM(P88:P90)</f>
        <v>0</v>
      </c>
      <c r="Q91" s="109">
        <f>SUM(Q88:Q90)</f>
        <v>0</v>
      </c>
      <c r="R91" s="134">
        <f>SUM(R88:R90)</f>
        <v>0</v>
      </c>
      <c r="S91" s="167" t="str">
        <f t="shared" si="5"/>
        <v>OK</v>
      </c>
      <c r="T91" s="156"/>
    </row>
    <row r="92" spans="1:20" ht="13.5" thickBot="1">
      <c r="A92" s="154"/>
      <c r="B92" s="182" t="s">
        <v>36</v>
      </c>
      <c r="C92" s="106"/>
      <c r="D92" s="112">
        <f>SUM(D91,D87,D79,D76,D73,D66,D52,D48,D38)</f>
        <v>0</v>
      </c>
      <c r="E92" s="109">
        <f>SUM(E91,E87,E79,E76,E73,E66,E52,E48,E38)</f>
        <v>0</v>
      </c>
      <c r="G92" s="112">
        <f>SUM(G91,G87,G79,G76,G73,G66,G52,G48,G38)</f>
        <v>0</v>
      </c>
      <c r="H92" s="109">
        <f>SUM(H91,H87,H79,H76,H73,H66,H52,H48,H38)</f>
        <v>0</v>
      </c>
      <c r="J92" s="112">
        <f>SUM(J91,J87,J79,J76,J73,J66,J52,J48,J38)</f>
        <v>0</v>
      </c>
      <c r="K92" s="109">
        <f>SUM(K91,K87,K79,K76,K73,K66,K52,K48,K38)</f>
        <v>0</v>
      </c>
      <c r="M92" s="112">
        <f>SUM(M91,M87,M79,M76,M73,M66,M52,M48,M38)</f>
        <v>0</v>
      </c>
      <c r="N92" s="109">
        <f>SUM(N91,N87,N79,N76,N73,N66,N52,N48,N38)</f>
        <v>0</v>
      </c>
      <c r="P92" s="112">
        <f>SUM(P91,P87,P79,P76,P73,P66,P52,P48,P38)</f>
        <v>0</v>
      </c>
      <c r="Q92" s="109">
        <f>SUM(Q91,Q87,Q79,Q76,Q73,Q66,Q52,Q48,Q38)</f>
        <v>0</v>
      </c>
      <c r="R92" s="134">
        <f>SUM(R91,R87,R79,R76,R73,R66,R52,R48,R38)</f>
        <v>0</v>
      </c>
      <c r="S92" s="168" t="str">
        <f t="shared" si="5"/>
        <v>OK</v>
      </c>
      <c r="T92" s="156"/>
    </row>
    <row r="93" spans="1:20" ht="12.75" thickBot="1">
      <c r="A93" s="154"/>
      <c r="B93" s="61"/>
      <c r="C93" s="61"/>
      <c r="D93" s="137"/>
      <c r="E93" s="137"/>
      <c r="G93" s="74"/>
      <c r="H93" s="74"/>
      <c r="J93" s="74"/>
      <c r="K93" s="74"/>
      <c r="M93" s="74"/>
      <c r="N93" s="74"/>
      <c r="P93" s="74"/>
      <c r="Q93" s="74"/>
      <c r="R93" s="74"/>
      <c r="S93" s="74"/>
      <c r="T93" s="156"/>
    </row>
    <row r="94" spans="1:20" ht="12.75">
      <c r="A94" s="154"/>
      <c r="B94" s="89" t="s">
        <v>91</v>
      </c>
      <c r="C94" s="169"/>
      <c r="D94" s="138">
        <f>D28</f>
        <v>0</v>
      </c>
      <c r="E94" s="139">
        <f>E28</f>
        <v>0</v>
      </c>
      <c r="F94" s="183"/>
      <c r="G94" s="138">
        <f>G28</f>
        <v>0</v>
      </c>
      <c r="H94" s="139">
        <f>H28</f>
        <v>0</v>
      </c>
      <c r="I94" s="183"/>
      <c r="J94" s="138">
        <f>J28</f>
        <v>0</v>
      </c>
      <c r="K94" s="139">
        <f>K28</f>
        <v>0</v>
      </c>
      <c r="L94" s="183"/>
      <c r="M94" s="138">
        <f>M28</f>
        <v>0</v>
      </c>
      <c r="N94" s="139">
        <f>N28</f>
        <v>0</v>
      </c>
      <c r="O94" s="183"/>
      <c r="P94" s="138">
        <f>P28</f>
        <v>0</v>
      </c>
      <c r="Q94" s="139">
        <f>Q28</f>
        <v>0</v>
      </c>
      <c r="R94" s="141">
        <f>R28</f>
        <v>0</v>
      </c>
      <c r="S94" s="142" t="str">
        <f>IF(R94=0,"OK",IF(R94&gt;0,"Credit",IF(R94&lt;0,"Defecit")))</f>
        <v>OK</v>
      </c>
      <c r="T94" s="156"/>
    </row>
    <row r="95" spans="1:20" ht="13.5" thickBot="1">
      <c r="A95" s="154"/>
      <c r="B95" s="89" t="s">
        <v>92</v>
      </c>
      <c r="C95" s="169"/>
      <c r="D95" s="143">
        <f>D92</f>
        <v>0</v>
      </c>
      <c r="E95" s="144">
        <f>E92</f>
        <v>0</v>
      </c>
      <c r="F95" s="183"/>
      <c r="G95" s="143">
        <f>G92</f>
        <v>0</v>
      </c>
      <c r="H95" s="144">
        <f>H92</f>
        <v>0</v>
      </c>
      <c r="I95" s="183"/>
      <c r="J95" s="143">
        <f>J92</f>
        <v>0</v>
      </c>
      <c r="K95" s="144">
        <f>K92</f>
        <v>0</v>
      </c>
      <c r="L95" s="183"/>
      <c r="M95" s="143">
        <f>M92</f>
        <v>0</v>
      </c>
      <c r="N95" s="144">
        <f>N92</f>
        <v>0</v>
      </c>
      <c r="O95" s="183"/>
      <c r="P95" s="143">
        <f>P92</f>
        <v>0</v>
      </c>
      <c r="Q95" s="144">
        <f>Q92</f>
        <v>0</v>
      </c>
      <c r="R95" s="145">
        <f>R92</f>
        <v>0</v>
      </c>
      <c r="S95" s="146" t="str">
        <f>IF(R95=0,"OK",IF(R95&gt;0,"Underspent",IF(R95&lt;0,"Overspent")))</f>
        <v>OK</v>
      </c>
      <c r="T95" s="156"/>
    </row>
    <row r="96" spans="1:20" ht="13.5" thickBot="1">
      <c r="A96" s="154"/>
      <c r="B96" s="89" t="s">
        <v>93</v>
      </c>
      <c r="C96" s="169"/>
      <c r="D96" s="147">
        <f>D94-D95</f>
        <v>0</v>
      </c>
      <c r="E96" s="148">
        <f>E94-E95</f>
        <v>0</v>
      </c>
      <c r="F96" s="178"/>
      <c r="G96" s="147">
        <f>G94-G95</f>
        <v>0</v>
      </c>
      <c r="H96" s="148">
        <f>H94-H95</f>
        <v>0</v>
      </c>
      <c r="I96" s="178"/>
      <c r="J96" s="147">
        <f>J94-J95</f>
        <v>0</v>
      </c>
      <c r="K96" s="148">
        <f>K94-K95</f>
        <v>0</v>
      </c>
      <c r="L96" s="178"/>
      <c r="M96" s="147">
        <f>M94-M95</f>
        <v>0</v>
      </c>
      <c r="N96" s="148">
        <f>N94-N95</f>
        <v>0</v>
      </c>
      <c r="O96" s="178"/>
      <c r="P96" s="147">
        <f>P94-P95</f>
        <v>0</v>
      </c>
      <c r="Q96" s="148">
        <f>Q94-Q95</f>
        <v>0</v>
      </c>
      <c r="T96" s="156"/>
    </row>
    <row r="97" spans="1:20" ht="6" customHeight="1" thickBot="1">
      <c r="A97" s="154"/>
      <c r="B97" s="169"/>
      <c r="C97" s="169"/>
      <c r="D97" s="170"/>
      <c r="E97" s="170"/>
      <c r="G97" s="170"/>
      <c r="H97" s="170"/>
      <c r="J97" s="170"/>
      <c r="K97" s="170"/>
      <c r="P97" s="170"/>
      <c r="Q97" s="170"/>
      <c r="T97" s="156"/>
    </row>
    <row r="98" spans="1:20" ht="21.75" customHeight="1" thickBot="1">
      <c r="A98" s="154"/>
      <c r="B98" s="169"/>
      <c r="C98" s="169"/>
      <c r="D98" s="170"/>
      <c r="E98" s="170"/>
      <c r="G98" s="170"/>
      <c r="H98" s="170"/>
      <c r="J98" s="355" t="str">
        <f>IF(Q94&lt;P94,"WARNING YOUR INCOME IS LESS THAN BUDGETED","YOUR INCOME IS OK")</f>
        <v>YOUR INCOME IS OK</v>
      </c>
      <c r="K98" s="356"/>
      <c r="L98" s="356"/>
      <c r="M98" s="356"/>
      <c r="N98" s="356"/>
      <c r="O98" s="356"/>
      <c r="P98" s="356"/>
      <c r="Q98" s="356"/>
      <c r="R98" s="356"/>
      <c r="S98" s="357"/>
      <c r="T98" s="156"/>
    </row>
    <row r="99" spans="1:20" ht="6.75" customHeight="1" thickBot="1">
      <c r="A99" s="154"/>
      <c r="B99" s="169"/>
      <c r="C99" s="169"/>
      <c r="D99" s="170"/>
      <c r="E99" s="170"/>
      <c r="G99" s="170"/>
      <c r="H99" s="170"/>
      <c r="J99" s="170"/>
      <c r="K99" s="171"/>
      <c r="L99" s="171"/>
      <c r="M99" s="171"/>
      <c r="N99" s="171"/>
      <c r="O99" s="171"/>
      <c r="P99" s="171"/>
      <c r="T99" s="156"/>
    </row>
    <row r="100" spans="1:20" ht="21.75" customHeight="1" thickBot="1">
      <c r="A100" s="154"/>
      <c r="B100" s="155"/>
      <c r="C100" s="155"/>
      <c r="D100" s="155"/>
      <c r="E100" s="155"/>
      <c r="G100" s="155"/>
      <c r="H100" s="155"/>
      <c r="J100" s="355" t="str">
        <f>IF(Q95&gt;P95,"WARNING YOUR EXPENDITURE IS MORE THAN YOUR BUDGET","YOUR EXPENDITURE IS OK")</f>
        <v>YOUR EXPENDITURE IS OK</v>
      </c>
      <c r="K100" s="356"/>
      <c r="L100" s="356"/>
      <c r="M100" s="356"/>
      <c r="N100" s="356"/>
      <c r="O100" s="356"/>
      <c r="P100" s="356"/>
      <c r="Q100" s="356"/>
      <c r="R100" s="356"/>
      <c r="S100" s="357"/>
      <c r="T100" s="156"/>
    </row>
    <row r="101" spans="1:20" ht="12.75" thickBot="1">
      <c r="A101" s="172"/>
      <c r="B101" s="173"/>
      <c r="C101" s="173"/>
      <c r="D101" s="173"/>
      <c r="E101" s="173"/>
      <c r="F101" s="173"/>
      <c r="G101" s="173"/>
      <c r="H101" s="173"/>
      <c r="I101" s="173"/>
      <c r="J101" s="173"/>
      <c r="K101" s="173"/>
      <c r="L101" s="173"/>
      <c r="M101" s="173"/>
      <c r="N101" s="173"/>
      <c r="O101" s="173"/>
      <c r="P101" s="173"/>
      <c r="Q101" s="173"/>
      <c r="R101" s="173"/>
      <c r="S101" s="173"/>
      <c r="T101" s="174"/>
    </row>
  </sheetData>
  <sheetProtection selectLockedCells="1"/>
  <mergeCells count="16">
    <mergeCell ref="J98:S98"/>
    <mergeCell ref="J100:S100"/>
    <mergeCell ref="J13:R13"/>
    <mergeCell ref="A5:B5"/>
    <mergeCell ref="M10:N10"/>
    <mergeCell ref="P10:Q10"/>
    <mergeCell ref="R10:R11"/>
    <mergeCell ref="D7:R7"/>
    <mergeCell ref="B10:B11"/>
    <mergeCell ref="D10:E10"/>
    <mergeCell ref="L3:R5"/>
    <mergeCell ref="G10:H10"/>
    <mergeCell ref="J10:K10"/>
    <mergeCell ref="E3:G3"/>
    <mergeCell ref="H3:J3"/>
    <mergeCell ref="D5:K5"/>
  </mergeCells>
  <printOptions/>
  <pageMargins left="0.2" right="0.19" top="0.19" bottom="0.17" header="0.17" footer="0.16"/>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LSCurtI0</dc:creator>
  <cp:keywords/>
  <dc:description/>
  <cp:lastModifiedBy>Alan.haylock</cp:lastModifiedBy>
  <cp:lastPrinted>2010-06-18T10:11:00Z</cp:lastPrinted>
  <dcterms:created xsi:type="dcterms:W3CDTF">2003-12-17T15:55:15Z</dcterms:created>
  <dcterms:modified xsi:type="dcterms:W3CDTF">2016-07-22T12:39:47Z</dcterms:modified>
  <cp:category/>
  <cp:version/>
  <cp:contentType/>
  <cp:contentStatus/>
</cp:coreProperties>
</file>